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105" activeTab="4"/>
  </bookViews>
  <sheets>
    <sheet name="SAŽETAK" sheetId="1" r:id="rId1"/>
    <sheet name=" Račun prihoda i rashoda" sheetId="3" r:id="rId2"/>
    <sheet name="Rashodi prema funkcijskoj kl" sheetId="5" r:id="rId3"/>
    <sheet name="Račun financiranja" sheetId="6" r:id="rId4"/>
    <sheet name="POSEBNI DIO" sheetId="7" r:id="rId5"/>
  </sheets>
  <definedNames>
    <definedName name="_xlnm.Print_Titles" localSheetId="1">' Račun prihoda i rashoda'!$45:$45</definedName>
    <definedName name="_xlnm.Print_Titles" localSheetId="4">'POSEBNI DIO'!$5:$5</definedName>
    <definedName name="_xlnm.Print_Titles" localSheetId="2">'Rashodi prema funkcijskoj kl'!$9:$9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E63" i="3"/>
  <c r="E49"/>
  <c r="F65"/>
  <c r="G17" i="7"/>
  <c r="E8"/>
  <c r="E101"/>
  <c r="E100"/>
  <c r="F56" i="3"/>
  <c r="F48"/>
  <c r="G77"/>
  <c r="F77"/>
  <c r="E77"/>
  <c r="E127" i="7"/>
  <c r="E37"/>
  <c r="G77"/>
  <c r="G76" s="1"/>
  <c r="F77"/>
  <c r="F76" s="1"/>
  <c r="E77"/>
  <c r="E76" s="1"/>
  <c r="F10"/>
  <c r="F9" s="1"/>
  <c r="G59" i="3"/>
  <c r="F59"/>
  <c r="E59"/>
  <c r="G76"/>
  <c r="F76"/>
  <c r="E76"/>
  <c r="G88"/>
  <c r="F88"/>
  <c r="E88"/>
  <c r="F12"/>
  <c r="G23" i="7"/>
  <c r="G22" s="1"/>
  <c r="F23"/>
  <c r="F22" s="1"/>
  <c r="E23"/>
  <c r="E22" s="1"/>
  <c r="G38"/>
  <c r="F38"/>
  <c r="E63"/>
  <c r="F63"/>
  <c r="E12" i="3"/>
  <c r="G12"/>
  <c r="G79"/>
  <c r="F79"/>
  <c r="E79"/>
  <c r="E91" i="7"/>
  <c r="F91"/>
  <c r="E105"/>
  <c r="G9"/>
  <c r="E9"/>
  <c r="G49" i="3" l="1"/>
  <c r="G50"/>
  <c r="G128" i="7"/>
  <c r="G130"/>
  <c r="G52"/>
  <c r="G51" s="1"/>
  <c r="G127" l="1"/>
  <c r="F18" i="3"/>
  <c r="F25"/>
  <c r="G71" l="1"/>
  <c r="E71"/>
  <c r="E65"/>
  <c r="F126" l="1"/>
  <c r="F115"/>
  <c r="F100"/>
  <c r="G51"/>
  <c r="F50"/>
  <c r="E50"/>
  <c r="G74"/>
  <c r="G64"/>
  <c r="F74"/>
  <c r="E74"/>
  <c r="E64"/>
  <c r="G57"/>
  <c r="F57"/>
  <c r="E57"/>
  <c r="F49"/>
  <c r="F128" i="7"/>
  <c r="F130"/>
  <c r="F52"/>
  <c r="F51" s="1"/>
  <c r="E52"/>
  <c r="E51" s="1"/>
  <c r="F127" l="1"/>
  <c r="G33"/>
  <c r="G32" s="1"/>
  <c r="F33"/>
  <c r="F32" s="1"/>
  <c r="E33"/>
  <c r="E32" s="1"/>
  <c r="F30"/>
  <c r="H33" i="3" l="1"/>
  <c r="H34"/>
  <c r="E25" l="1"/>
  <c r="G118" l="1"/>
  <c r="F118"/>
  <c r="E118"/>
  <c r="F105"/>
  <c r="E105"/>
  <c r="G98"/>
  <c r="E56"/>
  <c r="G73"/>
  <c r="F73"/>
  <c r="E73"/>
  <c r="G72"/>
  <c r="G69"/>
  <c r="G68"/>
  <c r="G67"/>
  <c r="G75"/>
  <c r="F75"/>
  <c r="E75"/>
  <c r="F72"/>
  <c r="F69"/>
  <c r="F67"/>
  <c r="E72"/>
  <c r="E69"/>
  <c r="E68"/>
  <c r="E67"/>
  <c r="G58"/>
  <c r="G55"/>
  <c r="F58"/>
  <c r="F55"/>
  <c r="F52"/>
  <c r="F51"/>
  <c r="E58"/>
  <c r="E55"/>
  <c r="E51"/>
  <c r="G63" l="1"/>
  <c r="H56"/>
  <c r="H118"/>
  <c r="H75"/>
  <c r="H49"/>
  <c r="H64"/>
  <c r="H79"/>
  <c r="H127"/>
  <c r="H55"/>
  <c r="H77"/>
  <c r="H57"/>
  <c r="H67"/>
  <c r="H72"/>
  <c r="H73"/>
  <c r="H58"/>
  <c r="H74"/>
  <c r="H59"/>
  <c r="H69"/>
  <c r="H76"/>
  <c r="G67" i="7" l="1"/>
  <c r="G66" s="1"/>
  <c r="F67"/>
  <c r="F66" s="1"/>
  <c r="E67"/>
  <c r="E66" s="1"/>
  <c r="G59"/>
  <c r="G58" s="1"/>
  <c r="F59"/>
  <c r="F58" s="1"/>
  <c r="E59"/>
  <c r="E58" s="1"/>
  <c r="E130" i="3" l="1"/>
  <c r="G130"/>
  <c r="G105"/>
  <c r="G109"/>
  <c r="H88"/>
  <c r="H130" l="1"/>
  <c r="F125"/>
  <c r="G125"/>
  <c r="G29"/>
  <c r="G25" s="1"/>
  <c r="H125" l="1"/>
  <c r="G19" i="7"/>
  <c r="G42"/>
  <c r="G74"/>
  <c r="E128" i="3" l="1"/>
  <c r="E125" s="1"/>
  <c r="G121"/>
  <c r="F121"/>
  <c r="E121"/>
  <c r="H80" l="1"/>
  <c r="H121"/>
  <c r="G109" i="7" l="1"/>
  <c r="G108" s="1"/>
  <c r="F109"/>
  <c r="F108" s="1"/>
  <c r="E108"/>
  <c r="F82"/>
  <c r="E82"/>
  <c r="G82"/>
  <c r="G37"/>
  <c r="G36" s="1"/>
  <c r="F37"/>
  <c r="F36" s="1"/>
  <c r="H32" s="1"/>
  <c r="E36"/>
  <c r="E19"/>
  <c r="H9" l="1"/>
  <c r="H36"/>
  <c r="E98" i="3"/>
  <c r="F98"/>
  <c r="H98" l="1"/>
  <c r="F92"/>
  <c r="E55" i="7"/>
  <c r="F55"/>
  <c r="G55"/>
  <c r="E27" l="1"/>
  <c r="E26" s="1"/>
  <c r="F27"/>
  <c r="F26" s="1"/>
  <c r="G27"/>
  <c r="G26" s="1"/>
  <c r="H26" l="1"/>
  <c r="E117" i="3" l="1"/>
  <c r="F117"/>
  <c r="G117"/>
  <c r="E116"/>
  <c r="F116"/>
  <c r="F68"/>
  <c r="F63" s="1"/>
  <c r="E52"/>
  <c r="G52"/>
  <c r="H116" l="1"/>
  <c r="H63"/>
  <c r="H68"/>
  <c r="E114"/>
  <c r="E113" s="1"/>
  <c r="F114"/>
  <c r="F113" s="1"/>
  <c r="H117"/>
  <c r="G114"/>
  <c r="F21"/>
  <c r="H114" l="1"/>
  <c r="G113"/>
  <c r="H113" s="1"/>
  <c r="E21"/>
  <c r="G99" i="7"/>
  <c r="G18"/>
  <c r="G134"/>
  <c r="G125"/>
  <c r="G123"/>
  <c r="G120"/>
  <c r="G118"/>
  <c r="G115"/>
  <c r="G113"/>
  <c r="G105"/>
  <c r="G95"/>
  <c r="G94" s="1"/>
  <c r="G91"/>
  <c r="G90" s="1"/>
  <c r="G87"/>
  <c r="G86" s="1"/>
  <c r="G72"/>
  <c r="G71" s="1"/>
  <c r="G70" s="1"/>
  <c r="G63"/>
  <c r="G62" s="1"/>
  <c r="G48"/>
  <c r="G47" s="1"/>
  <c r="G44"/>
  <c r="G41" s="1"/>
  <c r="G14"/>
  <c r="G13" s="1"/>
  <c r="G12" s="1"/>
  <c r="G85" i="3"/>
  <c r="G84"/>
  <c r="G61"/>
  <c r="G48" s="1"/>
  <c r="G38"/>
  <c r="G21"/>
  <c r="H21" s="1"/>
  <c r="G18"/>
  <c r="G16"/>
  <c r="F109"/>
  <c r="H109" s="1"/>
  <c r="E44" i="7"/>
  <c r="E41" s="1"/>
  <c r="F44"/>
  <c r="F41" s="1"/>
  <c r="G46" l="1"/>
  <c r="G8" s="1"/>
  <c r="G122"/>
  <c r="G82" i="3"/>
  <c r="H41" i="7"/>
  <c r="G11" i="3"/>
  <c r="D46" i="5"/>
  <c r="G133" i="7"/>
  <c r="G98"/>
  <c r="G81"/>
  <c r="G103" i="3"/>
  <c r="G37"/>
  <c r="G92"/>
  <c r="G112" i="7"/>
  <c r="G117"/>
  <c r="G47" i="3" l="1"/>
  <c r="G111" i="7"/>
  <c r="G80"/>
  <c r="G132"/>
  <c r="H12" i="3"/>
  <c r="E18"/>
  <c r="H18"/>
  <c r="E16"/>
  <c r="F16"/>
  <c r="F11" s="1"/>
  <c r="E38"/>
  <c r="E37" s="1"/>
  <c r="F38"/>
  <c r="F37" s="1"/>
  <c r="E107"/>
  <c r="E103" s="1"/>
  <c r="F103"/>
  <c r="H103" s="1"/>
  <c r="E92"/>
  <c r="H92"/>
  <c r="E85"/>
  <c r="F85"/>
  <c r="E84"/>
  <c r="F84"/>
  <c r="E61"/>
  <c r="E48" s="1"/>
  <c r="F61"/>
  <c r="G79" i="7" l="1"/>
  <c r="H16" i="3"/>
  <c r="H48"/>
  <c r="H85"/>
  <c r="F82"/>
  <c r="H82" s="1"/>
  <c r="E82"/>
  <c r="H20" i="1"/>
  <c r="G132" i="3"/>
  <c r="F20" i="1"/>
  <c r="G20"/>
  <c r="I20" l="1"/>
  <c r="H11" i="3"/>
  <c r="H25"/>
  <c r="G7" i="7"/>
  <c r="H16" i="1"/>
  <c r="F47" i="3"/>
  <c r="H47" s="1"/>
  <c r="H18" i="1"/>
  <c r="E47" i="3"/>
  <c r="F19" i="1" s="1"/>
  <c r="F71" i="7"/>
  <c r="F70" s="1"/>
  <c r="H70" s="1"/>
  <c r="E71"/>
  <c r="E70" s="1"/>
  <c r="E125"/>
  <c r="F134"/>
  <c r="F133" s="1"/>
  <c r="F132" s="1"/>
  <c r="H132" s="1"/>
  <c r="E134"/>
  <c r="E133" s="1"/>
  <c r="E132" s="1"/>
  <c r="E123"/>
  <c r="F123"/>
  <c r="E118"/>
  <c r="F118"/>
  <c r="E120"/>
  <c r="F120"/>
  <c r="E115"/>
  <c r="F115"/>
  <c r="E113"/>
  <c r="F113"/>
  <c r="E99"/>
  <c r="E98" s="1"/>
  <c r="F99"/>
  <c r="F98" s="1"/>
  <c r="F87"/>
  <c r="F86" s="1"/>
  <c r="E87"/>
  <c r="E86" s="1"/>
  <c r="F105"/>
  <c r="F104" s="1"/>
  <c r="E104"/>
  <c r="E80" l="1"/>
  <c r="H15" i="1"/>
  <c r="F122" i="7"/>
  <c r="D40" i="5"/>
  <c r="E122" i="7"/>
  <c r="E117"/>
  <c r="F112"/>
  <c r="E112"/>
  <c r="E132" i="3"/>
  <c r="F132"/>
  <c r="H132" s="1"/>
  <c r="G19" i="1"/>
  <c r="I19" s="1"/>
  <c r="F117" i="7"/>
  <c r="F95"/>
  <c r="F94" s="1"/>
  <c r="E95"/>
  <c r="E94" s="1"/>
  <c r="F90"/>
  <c r="E90"/>
  <c r="F81"/>
  <c r="E81"/>
  <c r="F62"/>
  <c r="E62"/>
  <c r="F48"/>
  <c r="F47" s="1"/>
  <c r="E48"/>
  <c r="E47" s="1"/>
  <c r="C46" i="5"/>
  <c r="B46"/>
  <c r="F19" i="7"/>
  <c r="F18" s="1"/>
  <c r="E18"/>
  <c r="E17" s="1"/>
  <c r="F14"/>
  <c r="F13" s="1"/>
  <c r="F12" s="1"/>
  <c r="E14"/>
  <c r="E13" s="1"/>
  <c r="E12" s="1"/>
  <c r="E111" l="1"/>
  <c r="F80"/>
  <c r="F17"/>
  <c r="H17" s="1"/>
  <c r="E46"/>
  <c r="F46"/>
  <c r="H46" s="1"/>
  <c r="H12"/>
  <c r="F111"/>
  <c r="D41" i="5"/>
  <c r="D11"/>
  <c r="G18" i="1"/>
  <c r="I18" s="1"/>
  <c r="F18"/>
  <c r="F8" i="7" l="1"/>
  <c r="H111"/>
  <c r="F79"/>
  <c r="H79" s="1"/>
  <c r="H80"/>
  <c r="E79"/>
  <c r="E11" i="3"/>
  <c r="F16" i="1" s="1"/>
  <c r="F15" s="1"/>
  <c r="F7" i="7" l="1"/>
  <c r="H7" s="1"/>
  <c r="H8"/>
  <c r="E7"/>
  <c r="B40" i="5" s="1"/>
  <c r="B11" l="1"/>
  <c r="B41"/>
  <c r="C40"/>
  <c r="C41" s="1"/>
  <c r="E40" l="1"/>
  <c r="C11"/>
  <c r="E11" s="1"/>
  <c r="G16" i="1" l="1"/>
  <c r="G15" l="1"/>
  <c r="I16"/>
  <c r="I15" l="1"/>
</calcChain>
</file>

<file path=xl/sharedStrings.xml><?xml version="1.0" encoding="utf-8"?>
<sst xmlns="http://schemas.openxmlformats.org/spreadsheetml/2006/main" count="538" uniqueCount="244">
  <si>
    <t>PRIHODI UKUPNO</t>
  </si>
  <si>
    <t>PRIHODI POSLOVANJA</t>
  </si>
  <si>
    <t>RASHODI UKUPNO</t>
  </si>
  <si>
    <t>Naziv prihoda</t>
  </si>
  <si>
    <t xml:space="preserve">A. RAČUN PRIHODA I RASHODA </t>
  </si>
  <si>
    <t>Razred</t>
  </si>
  <si>
    <t>Skupina</t>
  </si>
  <si>
    <t>Izvor</t>
  </si>
  <si>
    <t>Prihodi poslovanja</t>
  </si>
  <si>
    <t>Opći prihodi i primici</t>
  </si>
  <si>
    <t>Prihodi od prodaje nefinancijske imovine</t>
  </si>
  <si>
    <t>RASHODI POSLOVANJA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</si>
  <si>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</si>
  <si>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</si>
  <si>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</si>
  <si>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</si>
  <si>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</si>
  <si>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BROJČANA OZNAKA I NAZIV</t>
  </si>
  <si>
    <t>UKUPNI RASHODI</t>
  </si>
  <si>
    <t>B. RAČUN FINANCIRANJA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</si>
  <si>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</si>
  <si>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</si>
  <si>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</si>
  <si>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</si>
  <si>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</si>
  <si>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</si>
  <si>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</si>
  <si>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</si>
  <si>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Izdaci za otplatu glavnice primljenih kredita i zajmova</t>
  </si>
  <si>
    <t>A) SAŽETAK RAČUNA PRIHODA I RASHODA</t>
  </si>
  <si>
    <t>Prihodi od prodaje proizvedene dugotrajne imovine</t>
  </si>
  <si>
    <t>…</t>
  </si>
  <si>
    <t>Rashodi za nabavu proizvedene dugotrajne imovine</t>
  </si>
  <si>
    <t>Naziv</t>
  </si>
  <si>
    <t>5.4.</t>
  </si>
  <si>
    <t>Pomoći proračunskim korisnicima SDŽ</t>
  </si>
  <si>
    <t>5.5.</t>
  </si>
  <si>
    <t>Pomoći EU za PK</t>
  </si>
  <si>
    <t>4.8.</t>
  </si>
  <si>
    <t>Prihodi za posebne namjene proračunskih korisnika</t>
  </si>
  <si>
    <t>Prihodi od imovine</t>
  </si>
  <si>
    <t>3.2.</t>
  </si>
  <si>
    <t>Vlastiti prihodi PK</t>
  </si>
  <si>
    <t>6.2.</t>
  </si>
  <si>
    <t>Donacije proračunskim korisnicima SDŽ</t>
  </si>
  <si>
    <t>1.1.</t>
  </si>
  <si>
    <t>7.2.</t>
  </si>
  <si>
    <t>Prihodi od prodaje nefinancijske imovine PK</t>
  </si>
  <si>
    <t>5.3.</t>
  </si>
  <si>
    <t xml:space="preserve">Pomoći EU </t>
  </si>
  <si>
    <t>4.4.</t>
  </si>
  <si>
    <t>Prihodi za posebne namjene - Decentralizacija</t>
  </si>
  <si>
    <t>Financijski rashodi</t>
  </si>
  <si>
    <t>Ostali rashodi</t>
  </si>
  <si>
    <t>8.2.</t>
  </si>
  <si>
    <t>Namjenski primici od zaduživanja proračunski korisnici</t>
  </si>
  <si>
    <t>Primljeni povrati glavnica danih zajmova i depozita</t>
  </si>
  <si>
    <t>05 Zaštita okoliša</t>
  </si>
  <si>
    <t>051 Gospodarenje otpadom</t>
  </si>
  <si>
    <t>052 Gospodarenje otpadnim vodama</t>
  </si>
  <si>
    <t>053 Smanjenje zagađivanja</t>
  </si>
  <si>
    <t>054 Zaštita bioraznolikosti i krajolika</t>
  </si>
  <si>
    <t>055 Istraživanje i razvoj: Zaštita okoliša</t>
  </si>
  <si>
    <t>056 Poslovi i usluge zaštite okoliša koji nisu drugdje svrstani</t>
  </si>
  <si>
    <t>06 Usluge unapređenja stanovanja i zajednice</t>
  </si>
  <si>
    <t>061 Razvoj stanovanja</t>
  </si>
  <si>
    <t>062 Razvoj zajednice</t>
  </si>
  <si>
    <t>063 Opskrba vodom</t>
  </si>
  <si>
    <t>064 Ulična rasvjeta</t>
  </si>
  <si>
    <t>065 Istraživanje i razvoj stanovanja i komunalnih pogodnosti</t>
  </si>
  <si>
    <t>066 Rashodi vezani za stanovanje i kom. pogodnosti koji nisu drugdje svrstani</t>
  </si>
  <si>
    <t>07 Zdravstvo</t>
  </si>
  <si>
    <t>071 "Medicinski proizvodi, pribor i oprema"</t>
  </si>
  <si>
    <t>072 Službe za vanjske pacijente</t>
  </si>
  <si>
    <t>073 Bolničke službe</t>
  </si>
  <si>
    <t>074 Službe javnog zdravstva</t>
  </si>
  <si>
    <t>075 Istraživanje i razvoj zdravstva</t>
  </si>
  <si>
    <t>076 Poslovi i usluge zdravstva koji nisu drugdje svrstani</t>
  </si>
  <si>
    <t>08 "Rekreacija, kultura i religija"</t>
  </si>
  <si>
    <t>081 Službe rekreacije i sporta</t>
  </si>
  <si>
    <t>082 Službe kulture</t>
  </si>
  <si>
    <t>083 Službe emitiranja i izdavanja</t>
  </si>
  <si>
    <t>084 Religijske i druge službe zajednice</t>
  </si>
  <si>
    <t>085 "Istraživanje i razvoj rekreacije, kulture i religije"</t>
  </si>
  <si>
    <t>086 "Rashodi za rekreaciju, kulturu i religiju koji nisu drugdje svrstani"</t>
  </si>
  <si>
    <t>09 Obrazovanje</t>
  </si>
  <si>
    <t>091 Predškolsko i osnovno obrazovanje</t>
  </si>
  <si>
    <t>092 Srednjoškolsko  obrazovanje</t>
  </si>
  <si>
    <t>093 "Poslije srednjoškolsko, ali ne visoko obrazovanje"</t>
  </si>
  <si>
    <t>094 Visoka naobrazba</t>
  </si>
  <si>
    <t>095 Obrazovanje koje se ne može definirati po stupnju</t>
  </si>
  <si>
    <t>096 Dodatne usluge u obrazovanju</t>
  </si>
  <si>
    <t>097 Istraživanje i razvoj obrazovanja</t>
  </si>
  <si>
    <t>098 Usluge obrazovanja koje nisu drugdje svrstane</t>
  </si>
  <si>
    <t>10 Socijalna zaštita</t>
  </si>
  <si>
    <t>101 Bolest i invaliditet</t>
  </si>
  <si>
    <t>102 Starost</t>
  </si>
  <si>
    <t>103 Sljednici</t>
  </si>
  <si>
    <t>104 Obitelj i djeca</t>
  </si>
  <si>
    <t>105 Nezaposlenost</t>
  </si>
  <si>
    <t>106 Stanovanje</t>
  </si>
  <si>
    <t>107 Socijalna pomoć stanovništvu koje nije obuhvaćeno redovnim socijalnim programima</t>
  </si>
  <si>
    <t>108 Istraživanje i razvoj socijalne zaštite</t>
  </si>
  <si>
    <t>109 Aktivnosti socijalne zaštite koje nisu drugdje svrstane</t>
  </si>
  <si>
    <t>6 PRIHODI POSLOVANJA</t>
  </si>
  <si>
    <t>7 PRIHODI OD PRODAJE NEFINANCIJSKE IMOVINE</t>
  </si>
  <si>
    <t>3 RASHODI  POSLOVANJA</t>
  </si>
  <si>
    <t>4 RASHODI ZA NABAVU NEFINANCIJSKE IMOVINE</t>
  </si>
  <si>
    <t>PROGRAM 4001</t>
  </si>
  <si>
    <t>Razvoj odgojno obrazovnog sustava</t>
  </si>
  <si>
    <t>Aktivnost A400103</t>
  </si>
  <si>
    <t>Natjecanja, manifestacije i ostalo</t>
  </si>
  <si>
    <t>Izvor financiranja 1.1.1.</t>
  </si>
  <si>
    <t>Aktivnost A400104</t>
  </si>
  <si>
    <t>E - škole</t>
  </si>
  <si>
    <t>Aktivnost A400115</t>
  </si>
  <si>
    <t>Osobni pomoćnici i pomoćnici u nastavi</t>
  </si>
  <si>
    <t>Aktivnost T400110</t>
  </si>
  <si>
    <t>Financiranje troškova prehrane za  učenike OŠ</t>
  </si>
  <si>
    <t>Aktivnost T400122</t>
  </si>
  <si>
    <t>Izvor financiranja 4.4.1.</t>
  </si>
  <si>
    <t>Prihodi za posebne namjene-Decentralizacija</t>
  </si>
  <si>
    <t>Pomoći EU</t>
  </si>
  <si>
    <t>PROGRAM 4030</t>
  </si>
  <si>
    <t>Osnovnoškolsko obrazovanje</t>
  </si>
  <si>
    <t>Izvor financiranja 3.2.1.</t>
  </si>
  <si>
    <t>Izvor financiranja 5.4.1.</t>
  </si>
  <si>
    <t>Pomoći PK</t>
  </si>
  <si>
    <t>Aktivnost A403001</t>
  </si>
  <si>
    <t>Rashodi djelatnosti</t>
  </si>
  <si>
    <t>Izvor financiranja 3.2.2.</t>
  </si>
  <si>
    <t>Naknade građanima</t>
  </si>
  <si>
    <t>Rashodi za nabavu proiz. dug.im.</t>
  </si>
  <si>
    <t>Rashodi za nabavu nefin. imovine</t>
  </si>
  <si>
    <t>Aktivnost A403004</t>
  </si>
  <si>
    <t>Prijevoz učenika osnovnih škola</t>
  </si>
  <si>
    <t>Aktivnost A403002</t>
  </si>
  <si>
    <t>Izgradnja i uređenje objekata te nabava i održavanje opreme</t>
  </si>
  <si>
    <t>Aktivnost T400111</t>
  </si>
  <si>
    <t>Opskrba školskih ustanova higijenskim potrep. za učenice</t>
  </si>
  <si>
    <t>5.1.</t>
  </si>
  <si>
    <t>Pomoći</t>
  </si>
  <si>
    <t>Naknade građanima i kućanstvima</t>
  </si>
  <si>
    <t>UKUPNO:</t>
  </si>
  <si>
    <t>Pomoći iz inoz. i od subjekata unutar općeg proračuna</t>
  </si>
  <si>
    <t>Prihodi iz nadležnog pror. i od HZZO-a temeljem ug. obveza</t>
  </si>
  <si>
    <t>Prihodi od upr. i adm. pristojbi, po propisima i naknada</t>
  </si>
  <si>
    <t>Prihodi od prodaje proizvoda i robe te pruženih usluga</t>
  </si>
  <si>
    <t>Kazne, upravne mjere i ostali prihodi</t>
  </si>
  <si>
    <t>Vlastiti prihodi PK - preneseni</t>
  </si>
  <si>
    <t>3.2.2.</t>
  </si>
  <si>
    <t>Pomoći EU - prenesena sredstva</t>
  </si>
  <si>
    <t>Rashodi za zaposelne</t>
  </si>
  <si>
    <t>Pomoći EU - prenesena sredstava</t>
  </si>
  <si>
    <t>Izvor financiranja 5.3.2.</t>
  </si>
  <si>
    <t>Nabava udžbenika i drugih obrazovnih materijala</t>
  </si>
  <si>
    <t>Aktivnost A400118</t>
  </si>
  <si>
    <t>5.3.2.</t>
  </si>
  <si>
    <t>00403 Ustanove u osnovnom školstvu</t>
  </si>
  <si>
    <t>Rashodi za dodatna ulaganja na nefinancijskoj imovini</t>
  </si>
  <si>
    <t>Vlastiti prihodi PK - prenesena sredstva</t>
  </si>
  <si>
    <t xml:space="preserve">Pomoći proračunskim korisnicima </t>
  </si>
  <si>
    <t>Donacije proračunskim korisnicima SDŽ-prenesena</t>
  </si>
  <si>
    <t xml:space="preserve">Pomoći proračunskim korisnicima-prensena </t>
  </si>
  <si>
    <t>Prihodi za posebne namjene- Decentralizacija preneseni</t>
  </si>
  <si>
    <t>Prihodi za posebne namjene - Decentralizacija-prenseni</t>
  </si>
  <si>
    <t xml:space="preserve">Rashodi za zaposlene </t>
  </si>
  <si>
    <t xml:space="preserve">Indeks </t>
  </si>
  <si>
    <t>Indeks</t>
  </si>
  <si>
    <t>8 (6/5)</t>
  </si>
  <si>
    <t>Polugodišnje izvršenje 2025.</t>
  </si>
  <si>
    <t>7 (6/3)</t>
  </si>
  <si>
    <t>ULJP 2021.-2027. -Učimo zajedno VII</t>
  </si>
  <si>
    <t>Izvor financiranja 5.1.2.</t>
  </si>
  <si>
    <t>Pomoći-prenesena sredstva</t>
  </si>
  <si>
    <t>Pomoći EU-prenesena sredstva</t>
  </si>
  <si>
    <t>7 (5/4)</t>
  </si>
  <si>
    <t>Pomoći-preneseni</t>
  </si>
  <si>
    <t xml:space="preserve">Opći prihodi i primici-prensena </t>
  </si>
  <si>
    <t>Opći prihodi i primici-preneseni</t>
  </si>
  <si>
    <t>Polugodišnje izvršenje 2026.</t>
  </si>
  <si>
    <t>Proračun 2026.</t>
  </si>
  <si>
    <t>1. Rebalans 2026.</t>
  </si>
  <si>
    <t>Izvor financiranja 5.0.1 K</t>
  </si>
  <si>
    <t>Izvor financiranja 5.2.0 K</t>
  </si>
  <si>
    <t>Ostale Pomoći PK</t>
  </si>
  <si>
    <t>POLUGODIŠNJE IZVRŠENJE FINANCIJSKOG PLANA PRORAČUNSKOG KORISNIKA JEDINICE LOKALNE I PODRUČNE (REGIONALNE) SAMOUPRAVE 
ZA 2026. GODINU</t>
  </si>
  <si>
    <t>Aktivnost A400125</t>
  </si>
  <si>
    <t>Knjižnična građa u školskim knjižnicama</t>
  </si>
  <si>
    <t>Opći prihodi i prmici</t>
  </si>
  <si>
    <t>Rashodi za nabavu nefinancijske im.</t>
  </si>
  <si>
    <t>Izvor financiranja 5.6.1Ž</t>
  </si>
  <si>
    <t>Izvor financiranja 5.0.1Ž</t>
  </si>
  <si>
    <t>Izvor financiranja 5.0.1K</t>
  </si>
  <si>
    <t>Izvor financiranja 4.8.2.</t>
  </si>
  <si>
    <t xml:space="preserve">Prihodi za posebne namjene PK-prenesena sredstva </t>
  </si>
  <si>
    <t xml:space="preserve">Opći prihodi i primici </t>
  </si>
  <si>
    <t>Polugodišnje izvršenje 2026</t>
  </si>
  <si>
    <t>IZVRŠENJE FINANCIJSKOG PLANA PRORAČUNSKOG KORISNIKA JEDINICE LOKALNE I PODRUČNE (REGIONALNE) SAMOUPRAVE 
ZA 2026. GODINU</t>
  </si>
  <si>
    <t>Polugodišnje Izvršenje 2026.</t>
  </si>
  <si>
    <t>5.6.1Ž</t>
  </si>
  <si>
    <t>5.0.1.Ž</t>
  </si>
  <si>
    <t>5.0.1K</t>
  </si>
  <si>
    <t>5.2.0K</t>
  </si>
  <si>
    <t>5.8.1Ž</t>
  </si>
  <si>
    <t>4.8.2</t>
  </si>
  <si>
    <t>Prihodi za posebne namjene PK preneseni</t>
  </si>
  <si>
    <t>Pomoći 5.0.1. Ž</t>
  </si>
  <si>
    <t>5.6.1 Ž</t>
  </si>
  <si>
    <t>5.0.1 Ž</t>
  </si>
  <si>
    <t>5.2.0.K</t>
  </si>
  <si>
    <t>Ostale pomoći PK</t>
  </si>
  <si>
    <t>5.8.1.Ž</t>
  </si>
  <si>
    <t>Instrumenti EU nove generacije</t>
  </si>
  <si>
    <t>Izvor financiranja 1.1.2.-prenesena sredstva</t>
  </si>
  <si>
    <t>Izvor financiranja 5.2.0K</t>
  </si>
  <si>
    <t xml:space="preserve">Ostale pomoći -PK </t>
  </si>
  <si>
    <t>Izvor financiranja 6.2.2.</t>
  </si>
  <si>
    <t>Donacije PK-prenesena sredstva</t>
  </si>
  <si>
    <t>1.2.</t>
  </si>
  <si>
    <t>Erasmus+ 2021.-2027.</t>
  </si>
  <si>
    <t xml:space="preserve">Aktivnost T400140 </t>
  </si>
  <si>
    <t xml:space="preserve">Izvor financiranja 5.1.0KProgrami </t>
  </si>
  <si>
    <t>Izvor financiranja 5.1.0K</t>
  </si>
  <si>
    <t>Programi Unije-PK</t>
  </si>
  <si>
    <t>Izvor financiranja 1.2.1.</t>
  </si>
  <si>
    <t>Predfinanciranje EU projekata</t>
  </si>
  <si>
    <t xml:space="preserve">Izvor financiranja </t>
  </si>
  <si>
    <t>5.1.0K</t>
  </si>
  <si>
    <t>Programi Unije</t>
  </si>
  <si>
    <t xml:space="preserve">Izvor financiranja 5.2.0K </t>
  </si>
  <si>
    <t>financiranja</t>
  </si>
  <si>
    <t>Potpora učen.raseljenim iz Ukrajine</t>
  </si>
  <si>
    <t>Aktivnost</t>
  </si>
  <si>
    <t>Pomoći iz državnog proračuna</t>
  </si>
  <si>
    <t>13182 OŠ prof.Filipa Lukasa,Kaštel Stari</t>
  </si>
  <si>
    <t>Programi unije PK</t>
  </si>
  <si>
    <t>1.2.1.</t>
  </si>
  <si>
    <t>1.2.1</t>
  </si>
  <si>
    <t>1.1.2.</t>
  </si>
  <si>
    <t>Opći ph i primici-prenesena sredstva</t>
  </si>
  <si>
    <t>OŠ prof.Filipa Lukasa</t>
  </si>
  <si>
    <t>K.Stari,24.07.2026.</t>
  </si>
  <si>
    <t>T400167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</si>
</sst>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i/>
      <sz val="10"/>
      <name val="Arial"/>
      <family val="2"/>
      <charset val="238"/>
    </font>
    <font>
      <i/>
      <sz val="7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i/>
      <sz val="9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232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8" fillId="2" borderId="3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7" fillId="2" borderId="3" xfId="0" applyNumberFormat="1" applyFont="1" applyFill="1" applyBorder="1" applyAlignment="1" applyProtection="1">
      <alignment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0" fontId="9" fillId="3" borderId="1" xfId="0" applyFont="1" applyFill="1" applyBorder="1" applyAlignment="1">
      <alignment horizontal="left" vertical="center"/>
    </xf>
    <xf numFmtId="0" fontId="7" fillId="3" borderId="2" xfId="0" applyNumberFormat="1" applyFont="1" applyFill="1" applyBorder="1" applyAlignment="1" applyProtection="1">
      <alignment vertical="center"/>
    </xf>
    <xf numFmtId="3" fontId="14" fillId="2" borderId="3" xfId="0" applyNumberFormat="1" applyFont="1" applyFill="1" applyBorder="1" applyAlignment="1">
      <alignment horizontal="right"/>
    </xf>
    <xf numFmtId="0" fontId="15" fillId="0" borderId="0" xfId="0" applyFont="1"/>
    <xf numFmtId="0" fontId="0" fillId="0" borderId="0" xfId="0" applyFont="1"/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18" fillId="0" borderId="0" xfId="0" applyFont="1"/>
    <xf numFmtId="0" fontId="17" fillId="0" borderId="3" xfId="1" applyNumberFormat="1" applyFont="1" applyFill="1" applyBorder="1" applyAlignment="1" applyProtection="1">
      <alignment horizontal="left" vertical="center" wrapText="1"/>
    </xf>
    <xf numFmtId="0" fontId="19" fillId="0" borderId="3" xfId="1" applyNumberFormat="1" applyFont="1" applyFill="1" applyBorder="1" applyAlignment="1" applyProtection="1">
      <alignment horizontal="left" vertical="center" wrapText="1"/>
    </xf>
    <xf numFmtId="0" fontId="15" fillId="0" borderId="3" xfId="0" applyFont="1" applyBorder="1"/>
    <xf numFmtId="0" fontId="0" fillId="0" borderId="3" xfId="0" applyBorder="1"/>
    <xf numFmtId="0" fontId="20" fillId="0" borderId="3" xfId="1" applyNumberFormat="1" applyFont="1" applyFill="1" applyBorder="1" applyAlignment="1" applyProtection="1">
      <alignment horizontal="righ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4" fontId="3" fillId="2" borderId="3" xfId="0" applyNumberFormat="1" applyFont="1" applyFill="1" applyBorder="1" applyAlignment="1">
      <alignment horizontal="right"/>
    </xf>
    <xf numFmtId="4" fontId="6" fillId="2" borderId="4" xfId="0" applyNumberFormat="1" applyFont="1" applyFill="1" applyBorder="1" applyAlignment="1" applyProtection="1">
      <alignment horizontal="right" vertical="center" wrapText="1"/>
    </xf>
    <xf numFmtId="4" fontId="3" fillId="2" borderId="4" xfId="0" applyNumberFormat="1" applyFont="1" applyFill="1" applyBorder="1" applyAlignment="1" applyProtection="1">
      <alignment horizontal="right" vertical="center" wrapText="1"/>
    </xf>
    <xf numFmtId="4" fontId="6" fillId="4" borderId="4" xfId="0" applyNumberFormat="1" applyFont="1" applyFill="1" applyBorder="1" applyAlignment="1" applyProtection="1">
      <alignment horizontal="right" vertical="center" wrapText="1"/>
    </xf>
    <xf numFmtId="4" fontId="19" fillId="0" borderId="3" xfId="1" applyNumberFormat="1" applyFont="1" applyFill="1" applyBorder="1" applyAlignment="1" applyProtection="1">
      <alignment horizontal="right" vertical="center" wrapText="1"/>
    </xf>
    <xf numFmtId="4" fontId="9" fillId="2" borderId="3" xfId="0" applyNumberFormat="1" applyFont="1" applyFill="1" applyBorder="1" applyAlignment="1" applyProtection="1">
      <alignment horizontal="right" vertical="center" wrapText="1"/>
    </xf>
    <xf numFmtId="4" fontId="7" fillId="2" borderId="3" xfId="0" applyNumberFormat="1" applyFont="1" applyFill="1" applyBorder="1" applyAlignment="1" applyProtection="1">
      <alignment horizontal="right" vertical="center" wrapText="1"/>
    </xf>
    <xf numFmtId="4" fontId="8" fillId="2" borderId="3" xfId="0" applyNumberFormat="1" applyFont="1" applyFill="1" applyBorder="1" applyAlignment="1" applyProtection="1">
      <alignment horizontal="right" vertical="center" wrapText="1"/>
    </xf>
    <xf numFmtId="4" fontId="8" fillId="2" borderId="3" xfId="0" quotePrefix="1" applyNumberFormat="1" applyFont="1" applyFill="1" applyBorder="1" applyAlignment="1">
      <alignment horizontal="right" vertical="center" wrapText="1"/>
    </xf>
    <xf numFmtId="4" fontId="7" fillId="2" borderId="3" xfId="0" applyNumberFormat="1" applyFont="1" applyFill="1" applyBorder="1" applyAlignment="1" applyProtection="1">
      <alignment vertical="center" wrapText="1"/>
    </xf>
    <xf numFmtId="4" fontId="8" fillId="2" borderId="3" xfId="0" quotePrefix="1" applyNumberFormat="1" applyFont="1" applyFill="1" applyBorder="1" applyAlignment="1">
      <alignment horizontal="left" vertical="center"/>
    </xf>
    <xf numFmtId="4" fontId="8" fillId="2" borderId="3" xfId="0" applyNumberFormat="1" applyFont="1" applyFill="1" applyBorder="1" applyAlignment="1" applyProtection="1">
      <alignment horizontal="left" vertical="center" wrapText="1"/>
    </xf>
    <xf numFmtId="4" fontId="8" fillId="2" borderId="3" xfId="0" quotePrefix="1" applyNumberFormat="1" applyFont="1" applyFill="1" applyBorder="1" applyAlignment="1">
      <alignment horizontal="left" vertical="center" wrapText="1"/>
    </xf>
    <xf numFmtId="4" fontId="14" fillId="2" borderId="3" xfId="0" applyNumberFormat="1" applyFont="1" applyFill="1" applyBorder="1" applyAlignment="1">
      <alignment horizontal="right"/>
    </xf>
    <xf numFmtId="4" fontId="8" fillId="2" borderId="3" xfId="0" quotePrefix="1" applyNumberFormat="1" applyFont="1" applyFill="1" applyBorder="1" applyAlignment="1">
      <alignment horizontal="right" vertical="center"/>
    </xf>
    <xf numFmtId="4" fontId="7" fillId="2" borderId="3" xfId="0" quotePrefix="1" applyNumberFormat="1" applyFont="1" applyFill="1" applyBorder="1" applyAlignment="1">
      <alignment horizontal="right" vertical="center"/>
    </xf>
    <xf numFmtId="4" fontId="9" fillId="2" borderId="3" xfId="0" quotePrefix="1" applyNumberFormat="1" applyFont="1" applyFill="1" applyBorder="1" applyAlignment="1">
      <alignment horizontal="right" vertical="center"/>
    </xf>
    <xf numFmtId="4" fontId="9" fillId="2" borderId="3" xfId="0" applyNumberFormat="1" applyFont="1" applyFill="1" applyBorder="1" applyAlignment="1" applyProtection="1">
      <alignment vertical="center" wrapText="1"/>
    </xf>
    <xf numFmtId="4" fontId="1" fillId="0" borderId="3" xfId="0" applyNumberFormat="1" applyFont="1" applyBorder="1" applyAlignment="1">
      <alignment vertical="center"/>
    </xf>
    <xf numFmtId="0" fontId="7" fillId="2" borderId="0" xfId="0" applyNumberFormat="1" applyFont="1" applyFill="1" applyBorder="1" applyAlignment="1" applyProtection="1">
      <alignment horizontal="left" vertical="center" wrapText="1"/>
    </xf>
    <xf numFmtId="0" fontId="8" fillId="2" borderId="0" xfId="0" quotePrefix="1" applyFont="1" applyFill="1" applyBorder="1" applyAlignment="1">
      <alignment horizontal="left" vertical="center"/>
    </xf>
    <xf numFmtId="4" fontId="3" fillId="2" borderId="0" xfId="0" applyNumberFormat="1" applyFont="1" applyFill="1" applyBorder="1" applyAlignment="1">
      <alignment horizontal="right"/>
    </xf>
    <xf numFmtId="4" fontId="21" fillId="2" borderId="3" xfId="0" quotePrefix="1" applyNumberFormat="1" applyFont="1" applyFill="1" applyBorder="1" applyAlignment="1">
      <alignment horizontal="right" vertical="center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4" fontId="17" fillId="0" borderId="3" xfId="1" applyNumberFormat="1" applyFont="1" applyFill="1" applyBorder="1" applyAlignment="1" applyProtection="1">
      <alignment horizontal="righ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4" fontId="3" fillId="2" borderId="4" xfId="0" applyNumberFormat="1" applyFont="1" applyFill="1" applyBorder="1" applyAlignment="1">
      <alignment horizontal="right"/>
    </xf>
    <xf numFmtId="0" fontId="14" fillId="4" borderId="4" xfId="0" applyNumberFormat="1" applyFont="1" applyFill="1" applyBorder="1" applyAlignment="1" applyProtection="1">
      <alignment horizontal="left" vertical="center" wrapText="1"/>
    </xf>
    <xf numFmtId="4" fontId="3" fillId="4" borderId="4" xfId="0" applyNumberFormat="1" applyFont="1" applyFill="1" applyBorder="1" applyAlignment="1" applyProtection="1">
      <alignment horizontal="right" vertical="center" wrapText="1"/>
    </xf>
    <xf numFmtId="0" fontId="22" fillId="4" borderId="4" xfId="0" applyNumberFormat="1" applyFont="1" applyFill="1" applyBorder="1" applyAlignment="1" applyProtection="1">
      <alignment horizontal="left" vertical="center" wrapText="1"/>
    </xf>
    <xf numFmtId="4" fontId="14" fillId="4" borderId="4" xfId="0" applyNumberFormat="1" applyFont="1" applyFill="1" applyBorder="1" applyAlignment="1" applyProtection="1">
      <alignment horizontal="right" vertical="center" wrapText="1"/>
    </xf>
    <xf numFmtId="0" fontId="3" fillId="4" borderId="4" xfId="0" applyNumberFormat="1" applyFont="1" applyFill="1" applyBorder="1" applyAlignment="1" applyProtection="1">
      <alignment horizontal="left" vertical="center" wrapText="1"/>
    </xf>
    <xf numFmtId="0" fontId="6" fillId="5" borderId="4" xfId="0" applyNumberFormat="1" applyFont="1" applyFill="1" applyBorder="1" applyAlignment="1" applyProtection="1">
      <alignment horizontal="left" vertical="center" wrapText="1"/>
    </xf>
    <xf numFmtId="4" fontId="6" fillId="5" borderId="4" xfId="0" applyNumberFormat="1" applyFont="1" applyFill="1" applyBorder="1" applyAlignment="1" applyProtection="1">
      <alignment horizontal="right" vertical="center" wrapText="1"/>
    </xf>
    <xf numFmtId="16" fontId="8" fillId="2" borderId="3" xfId="0" applyNumberFormat="1" applyFont="1" applyFill="1" applyBorder="1" applyAlignment="1" applyProtection="1">
      <alignment horizontal="left" vertical="center" wrapText="1"/>
    </xf>
    <xf numFmtId="16" fontId="8" fillId="2" borderId="3" xfId="0" quotePrefix="1" applyNumberFormat="1" applyFont="1" applyFill="1" applyBorder="1" applyAlignment="1">
      <alignment horizontal="left" vertical="center"/>
    </xf>
    <xf numFmtId="0" fontId="8" fillId="2" borderId="3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14" fillId="4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6" borderId="4" xfId="0" applyNumberFormat="1" applyFont="1" applyFill="1" applyBorder="1" applyAlignment="1" applyProtection="1">
      <alignment horizontal="left" vertical="center" wrapText="1"/>
    </xf>
    <xf numFmtId="4" fontId="3" fillId="6" borderId="4" xfId="0" applyNumberFormat="1" applyFont="1" applyFill="1" applyBorder="1" applyAlignment="1" applyProtection="1">
      <alignment horizontal="right" vertical="center" wrapText="1"/>
    </xf>
    <xf numFmtId="4" fontId="3" fillId="6" borderId="4" xfId="0" applyNumberFormat="1" applyFont="1" applyFill="1" applyBorder="1" applyAlignment="1">
      <alignment horizontal="right"/>
    </xf>
    <xf numFmtId="4" fontId="6" fillId="2" borderId="4" xfId="0" applyNumberFormat="1" applyFont="1" applyFill="1" applyBorder="1" applyAlignment="1">
      <alignment horizontal="right"/>
    </xf>
    <xf numFmtId="0" fontId="23" fillId="2" borderId="4" xfId="0" applyNumberFormat="1" applyFont="1" applyFill="1" applyBorder="1" applyAlignment="1" applyProtection="1">
      <alignment horizontal="left" vertical="center" wrapText="1"/>
    </xf>
    <xf numFmtId="0" fontId="24" fillId="4" borderId="4" xfId="0" applyNumberFormat="1" applyFont="1" applyFill="1" applyBorder="1" applyAlignment="1" applyProtection="1">
      <alignment horizontal="left" vertical="center" wrapText="1"/>
    </xf>
    <xf numFmtId="0" fontId="24" fillId="6" borderId="4" xfId="0" applyNumberFormat="1" applyFont="1" applyFill="1" applyBorder="1" applyAlignment="1" applyProtection="1">
      <alignment horizontal="left" vertical="center" wrapText="1"/>
    </xf>
    <xf numFmtId="0" fontId="14" fillId="2" borderId="1" xfId="0" applyNumberFormat="1" applyFont="1" applyFill="1" applyBorder="1" applyAlignment="1" applyProtection="1">
      <alignment horizontal="left" vertical="center" wrapText="1"/>
    </xf>
    <xf numFmtId="0" fontId="14" fillId="2" borderId="2" xfId="0" applyNumberFormat="1" applyFont="1" applyFill="1" applyBorder="1" applyAlignment="1" applyProtection="1">
      <alignment horizontal="left" vertical="center" wrapText="1"/>
    </xf>
    <xf numFmtId="0" fontId="14" fillId="2" borderId="4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14" fillId="2" borderId="1" xfId="0" applyNumberFormat="1" applyFont="1" applyFill="1" applyBorder="1" applyAlignment="1" applyProtection="1">
      <alignment horizontal="center" vertical="center" wrapText="1"/>
    </xf>
    <xf numFmtId="4" fontId="8" fillId="2" borderId="3" xfId="0" quotePrefix="1" applyNumberFormat="1" applyFont="1" applyFill="1" applyBorder="1" applyAlignment="1" applyProtection="1">
      <alignment horizontal="righ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14" fillId="4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4" fontId="3" fillId="4" borderId="4" xfId="0" applyNumberFormat="1" applyFont="1" applyFill="1" applyBorder="1" applyAlignment="1">
      <alignment horizontal="right"/>
    </xf>
    <xf numFmtId="2" fontId="8" fillId="2" borderId="3" xfId="0" quotePrefix="1" applyNumberFormat="1" applyFont="1" applyFill="1" applyBorder="1" applyAlignment="1">
      <alignment horizontal="left" vertical="center"/>
    </xf>
    <xf numFmtId="0" fontId="14" fillId="4" borderId="4" xfId="0" applyNumberFormat="1" applyFont="1" applyFill="1" applyBorder="1" applyAlignment="1" applyProtection="1">
      <alignment horizontal="left" vertical="center" wrapText="1"/>
    </xf>
    <xf numFmtId="0" fontId="3" fillId="6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" fillId="6" borderId="4" xfId="0" applyNumberFormat="1" applyFont="1" applyFill="1" applyBorder="1" applyAlignment="1" applyProtection="1">
      <alignment horizontal="left" vertical="center" wrapText="1"/>
    </xf>
    <xf numFmtId="0" fontId="3" fillId="4" borderId="4" xfId="0" applyNumberFormat="1" applyFont="1" applyFill="1" applyBorder="1" applyAlignment="1" applyProtection="1">
      <alignment horizontal="left" vertical="center" wrapText="1"/>
    </xf>
    <xf numFmtId="0" fontId="14" fillId="4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6" borderId="4" xfId="0" applyNumberFormat="1" applyFont="1" applyFill="1" applyBorder="1" applyAlignment="1" applyProtection="1">
      <alignment horizontal="left" vertical="center" wrapText="1"/>
    </xf>
    <xf numFmtId="0" fontId="3" fillId="6" borderId="1" xfId="0" applyNumberFormat="1" applyFont="1" applyFill="1" applyBorder="1" applyAlignment="1" applyProtection="1">
      <alignment horizontal="left" vertical="center" wrapText="1" indent="1"/>
    </xf>
    <xf numFmtId="0" fontId="3" fillId="6" borderId="2" xfId="0" applyNumberFormat="1" applyFont="1" applyFill="1" applyBorder="1" applyAlignment="1" applyProtection="1">
      <alignment horizontal="left" vertical="center" wrapText="1" indent="1"/>
    </xf>
    <xf numFmtId="0" fontId="3" fillId="6" borderId="4" xfId="0" applyNumberFormat="1" applyFont="1" applyFill="1" applyBorder="1" applyAlignment="1" applyProtection="1">
      <alignment horizontal="left" vertical="center" wrapText="1" indent="1"/>
    </xf>
    <xf numFmtId="0" fontId="8" fillId="2" borderId="3" xfId="0" applyFont="1" applyFill="1" applyBorder="1" applyAlignment="1">
      <alignment horizontal="left" vertical="center"/>
    </xf>
    <xf numFmtId="4" fontId="25" fillId="4" borderId="4" xfId="0" applyNumberFormat="1" applyFont="1" applyFill="1" applyBorder="1" applyAlignment="1" applyProtection="1">
      <alignment horizontal="right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" fillId="6" borderId="4" xfId="0" applyNumberFormat="1" applyFont="1" applyFill="1" applyBorder="1" applyAlignment="1" applyProtection="1">
      <alignment horizontal="left" vertical="center" wrapText="1"/>
    </xf>
    <xf numFmtId="4" fontId="6" fillId="6" borderId="4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 applyProtection="1">
      <alignment horizontal="left" vertical="center" wrapText="1" indent="1"/>
    </xf>
    <xf numFmtId="0" fontId="6" fillId="2" borderId="2" xfId="0" applyNumberFormat="1" applyFont="1" applyFill="1" applyBorder="1" applyAlignment="1" applyProtection="1">
      <alignment horizontal="left" vertical="center" wrapText="1" indent="1"/>
    </xf>
    <xf numFmtId="0" fontId="6" fillId="2" borderId="4" xfId="0" applyNumberFormat="1" applyFont="1" applyFill="1" applyBorder="1" applyAlignment="1" applyProtection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NumberFormat="1" applyFont="1" applyFill="1" applyBorder="1" applyAlignment="1" applyProtection="1">
      <alignment vertical="center"/>
    </xf>
    <xf numFmtId="0" fontId="9" fillId="0" borderId="1" xfId="0" quotePrefix="1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vertical="center" wrapText="1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horizontal="left" vertical="center" wrapText="1"/>
    </xf>
    <xf numFmtId="0" fontId="9" fillId="3" borderId="4" xfId="0" applyNumberFormat="1" applyFont="1" applyFill="1" applyBorder="1" applyAlignment="1" applyProtection="1">
      <alignment horizontal="left" vertical="center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horizontal="left" vertical="center" wrapText="1"/>
    </xf>
    <xf numFmtId="0" fontId="9" fillId="0" borderId="4" xfId="0" applyNumberFormat="1" applyFont="1" applyFill="1" applyBorder="1" applyAlignment="1" applyProtection="1">
      <alignment horizontal="left" vertical="center" wrapText="1"/>
    </xf>
    <xf numFmtId="0" fontId="9" fillId="0" borderId="1" xfId="0" quotePrefix="1" applyFont="1" applyFill="1" applyBorder="1" applyAlignment="1">
      <alignment horizontal="left" vertical="center"/>
    </xf>
    <xf numFmtId="0" fontId="9" fillId="0" borderId="2" xfId="0" quotePrefix="1" applyFont="1" applyFill="1" applyBorder="1" applyAlignment="1">
      <alignment horizontal="left" vertical="center"/>
    </xf>
    <xf numFmtId="0" fontId="9" fillId="0" borderId="4" xfId="0" quotePrefix="1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 applyProtection="1">
      <alignment wrapText="1"/>
    </xf>
    <xf numFmtId="0" fontId="12" fillId="0" borderId="0" xfId="0" applyNumberFormat="1" applyFont="1" applyFill="1" applyBorder="1" applyAlignment="1" applyProtection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6" fillId="4" borderId="2" xfId="0" applyNumberFormat="1" applyFont="1" applyFill="1" applyBorder="1" applyAlignment="1" applyProtection="1">
      <alignment horizontal="center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right" vertical="center"/>
    </xf>
    <xf numFmtId="0" fontId="7" fillId="2" borderId="1" xfId="0" applyNumberFormat="1" applyFont="1" applyFill="1" applyBorder="1" applyAlignment="1" applyProtection="1">
      <alignment horizontal="left" vertical="center" wrapText="1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14" fillId="4" borderId="1" xfId="0" applyNumberFormat="1" applyFont="1" applyFill="1" applyBorder="1" applyAlignment="1" applyProtection="1">
      <alignment horizontal="left" vertical="center" wrapText="1"/>
    </xf>
    <xf numFmtId="0" fontId="14" fillId="4" borderId="2" xfId="0" applyNumberFormat="1" applyFont="1" applyFill="1" applyBorder="1" applyAlignment="1" applyProtection="1">
      <alignment horizontal="left" vertical="center" wrapText="1"/>
    </xf>
    <xf numFmtId="0" fontId="14" fillId="4" borderId="4" xfId="0" applyNumberFormat="1" applyFont="1" applyFill="1" applyBorder="1" applyAlignment="1" applyProtection="1">
      <alignment horizontal="left" vertical="center" wrapText="1"/>
    </xf>
    <xf numFmtId="0" fontId="6" fillId="5" borderId="1" xfId="0" applyNumberFormat="1" applyFont="1" applyFill="1" applyBorder="1" applyAlignment="1" applyProtection="1">
      <alignment horizontal="left" vertical="center" wrapText="1"/>
    </xf>
    <xf numFmtId="0" fontId="6" fillId="5" borderId="2" xfId="0" applyNumberFormat="1" applyFont="1" applyFill="1" applyBorder="1" applyAlignment="1" applyProtection="1">
      <alignment horizontal="left" vertical="center" wrapText="1"/>
    </xf>
    <xf numFmtId="0" fontId="6" fillId="5" borderId="4" xfId="0" applyNumberFormat="1" applyFont="1" applyFill="1" applyBorder="1" applyAlignment="1" applyProtection="1">
      <alignment horizontal="left" vertical="center" wrapText="1"/>
    </xf>
    <xf numFmtId="0" fontId="6" fillId="4" borderId="1" xfId="0" applyNumberFormat="1" applyFont="1" applyFill="1" applyBorder="1" applyAlignment="1" applyProtection="1">
      <alignment horizontal="left" vertical="center" wrapText="1"/>
    </xf>
    <xf numFmtId="0" fontId="6" fillId="4" borderId="2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left" vertical="center" wrapText="1"/>
    </xf>
    <xf numFmtId="0" fontId="14" fillId="6" borderId="1" xfId="0" applyNumberFormat="1" applyFont="1" applyFill="1" applyBorder="1" applyAlignment="1" applyProtection="1">
      <alignment horizontal="left" vertical="center" wrapText="1"/>
    </xf>
    <xf numFmtId="0" fontId="14" fillId="6" borderId="2" xfId="0" applyNumberFormat="1" applyFont="1" applyFill="1" applyBorder="1" applyAlignment="1" applyProtection="1">
      <alignment horizontal="left" vertical="center" wrapText="1"/>
    </xf>
    <xf numFmtId="0" fontId="14" fillId="6" borderId="4" xfId="0" applyNumberFormat="1" applyFont="1" applyFill="1" applyBorder="1" applyAlignment="1" applyProtection="1">
      <alignment horizontal="left" vertical="center" wrapText="1"/>
    </xf>
    <xf numFmtId="0" fontId="3" fillId="6" borderId="1" xfId="0" applyNumberFormat="1" applyFont="1" applyFill="1" applyBorder="1" applyAlignment="1" applyProtection="1">
      <alignment horizontal="left" vertical="center" wrapText="1"/>
    </xf>
    <xf numFmtId="0" fontId="3" fillId="6" borderId="2" xfId="0" applyNumberFormat="1" applyFont="1" applyFill="1" applyBorder="1" applyAlignment="1" applyProtection="1">
      <alignment horizontal="left" vertical="center" wrapText="1"/>
    </xf>
    <xf numFmtId="0" fontId="3" fillId="6" borderId="4" xfId="0" applyNumberFormat="1" applyFont="1" applyFill="1" applyBorder="1" applyAlignment="1" applyProtection="1">
      <alignment horizontal="left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left" vertical="top" wrapText="1"/>
    </xf>
    <xf numFmtId="0" fontId="3" fillId="2" borderId="2" xfId="0" applyNumberFormat="1" applyFont="1" applyFill="1" applyBorder="1" applyAlignment="1" applyProtection="1">
      <alignment horizontal="left" vertical="top" wrapText="1"/>
    </xf>
    <xf numFmtId="0" fontId="3" fillId="2" borderId="4" xfId="0" applyNumberFormat="1" applyFont="1" applyFill="1" applyBorder="1" applyAlignment="1" applyProtection="1">
      <alignment horizontal="left" vertical="top" wrapText="1"/>
    </xf>
    <xf numFmtId="0" fontId="3" fillId="4" borderId="1" xfId="0" applyNumberFormat="1" applyFont="1" applyFill="1" applyBorder="1" applyAlignment="1" applyProtection="1">
      <alignment horizontal="left" vertical="center" wrapText="1"/>
    </xf>
    <xf numFmtId="0" fontId="3" fillId="4" borderId="2" xfId="0" applyNumberFormat="1" applyFont="1" applyFill="1" applyBorder="1" applyAlignment="1" applyProtection="1">
      <alignment horizontal="left" vertical="center" wrapText="1"/>
    </xf>
    <xf numFmtId="0" fontId="3" fillId="4" borderId="4" xfId="0" applyNumberFormat="1" applyFont="1" applyFill="1" applyBorder="1" applyAlignment="1" applyProtection="1">
      <alignment horizontal="left" vertical="center" wrapText="1"/>
    </xf>
  </cellXfs>
  <cellStyles count="2">
    <cellStyle name="Normalno 2" xfId="1"/>
    <cellStyle name="Obič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3"/>
  <sheetViews>
    <sheetView workbookViewId="0">
      <selection activeCell="H24" sqref="H24"/>
    </sheetView>
  </sheetViews>
  <sheetFormatPr defaultRowHeight="15"/>
  <cols>
    <col min="5" max="6" width="25.28515625" customWidth="1"/>
    <col min="7" max="7" width="22.140625" customWidth="1"/>
    <col min="8" max="8" width="26.5703125" customWidth="1"/>
    <col min="9" max="9" width="7.28515625" customWidth="1"/>
  </cols>
  <sheetData>
    <row r="1" spans="1:9">
      <c r="A1" s="191" t="s">
        <v>241</v>
      </c>
      <c r="B1" s="191"/>
      <c r="C1" s="191"/>
      <c r="D1" s="191"/>
      <c r="E1" s="191"/>
    </row>
    <row r="2" spans="1:9">
      <c r="A2" s="192" t="s">
        <v>242</v>
      </c>
      <c r="B2" s="191"/>
      <c r="C2" s="191"/>
      <c r="D2" s="191"/>
      <c r="E2" s="191"/>
    </row>
    <row r="3" spans="1:9">
      <c r="A3" s="191"/>
      <c r="B3" s="191"/>
      <c r="C3" s="191"/>
      <c r="D3" s="191"/>
      <c r="E3" s="191"/>
    </row>
    <row r="4" spans="1:9">
      <c r="A4" s="191"/>
      <c r="B4" s="191"/>
      <c r="C4" s="191"/>
      <c r="D4" s="191"/>
      <c r="E4" s="191"/>
    </row>
    <row r="5" spans="1:9">
      <c r="A5" s="192"/>
      <c r="B5" s="192"/>
      <c r="C5" s="192"/>
      <c r="D5" s="192"/>
      <c r="E5" s="192"/>
      <c r="F5" s="192"/>
      <c r="G5" s="192"/>
      <c r="H5" s="192"/>
      <c r="I5" s="192"/>
    </row>
    <row r="6" spans="1:9">
      <c r="A6" s="192"/>
      <c r="B6" s="192"/>
      <c r="C6" s="192"/>
      <c r="D6" s="192"/>
      <c r="E6" s="192"/>
      <c r="F6" s="192"/>
      <c r="G6" s="192"/>
      <c r="H6" s="192"/>
      <c r="I6" s="192"/>
    </row>
    <row r="7" spans="1:9" ht="8.25" customHeight="1">
      <c r="A7" s="172"/>
      <c r="B7" s="172"/>
      <c r="C7" s="172"/>
      <c r="D7" s="172"/>
      <c r="E7" s="172"/>
      <c r="F7" s="172"/>
      <c r="G7" s="172"/>
      <c r="H7" s="172"/>
      <c r="I7" s="172"/>
    </row>
    <row r="8" spans="1:9" ht="15.75">
      <c r="A8" s="172" t="s">
        <v>186</v>
      </c>
      <c r="B8" s="172"/>
      <c r="C8" s="172"/>
      <c r="D8" s="172"/>
      <c r="E8" s="172"/>
      <c r="F8" s="172"/>
      <c r="G8" s="172"/>
      <c r="H8" s="172"/>
      <c r="I8" s="172"/>
    </row>
    <row r="9" spans="1:9" ht="9" customHeight="1">
      <c r="A9" s="92"/>
      <c r="B9" s="92"/>
      <c r="C9" s="92"/>
      <c r="D9" s="92"/>
      <c r="E9" s="92"/>
      <c r="F9" s="92"/>
      <c r="G9" s="92"/>
      <c r="H9" s="92"/>
      <c r="I9" s="92"/>
    </row>
    <row r="10" spans="1:9" ht="15.75">
      <c r="A10" s="172" t="s">
        <v>23</v>
      </c>
      <c r="B10" s="172"/>
      <c r="C10" s="172"/>
      <c r="D10" s="172"/>
      <c r="E10" s="172"/>
      <c r="F10" s="172"/>
      <c r="G10" s="172"/>
      <c r="H10" s="172"/>
      <c r="I10" s="172"/>
    </row>
    <row r="11" spans="1:9" ht="15.75">
      <c r="A11" s="172" t="s">
        <v>29</v>
      </c>
      <c r="B11" s="172"/>
      <c r="C11" s="172"/>
      <c r="D11" s="172"/>
      <c r="E11" s="172"/>
      <c r="F11" s="172"/>
      <c r="G11" s="172"/>
      <c r="H11" s="172"/>
      <c r="I11" s="172"/>
    </row>
    <row r="12" spans="1:9" ht="15" customHeight="1">
      <c r="A12" s="1"/>
      <c r="B12" s="2"/>
      <c r="C12" s="2"/>
      <c r="D12" s="2"/>
      <c r="E12" s="6"/>
      <c r="F12" s="7"/>
      <c r="G12" s="7"/>
      <c r="H12" s="7"/>
      <c r="I12" s="7"/>
    </row>
    <row r="13" spans="1:9" ht="25.5" customHeight="1">
      <c r="A13" s="26"/>
      <c r="B13" s="27"/>
      <c r="C13" s="27"/>
      <c r="D13" s="28"/>
      <c r="E13" s="29"/>
      <c r="F13" s="3" t="s">
        <v>181</v>
      </c>
      <c r="G13" s="3" t="s">
        <v>182</v>
      </c>
      <c r="H13" s="3" t="s">
        <v>180</v>
      </c>
      <c r="I13" s="3" t="s">
        <v>167</v>
      </c>
    </row>
    <row r="14" spans="1:9" ht="15" customHeight="1">
      <c r="A14" s="173">
        <v>1</v>
      </c>
      <c r="B14" s="174"/>
      <c r="C14" s="174"/>
      <c r="D14" s="174"/>
      <c r="E14" s="175"/>
      <c r="F14" s="3">
        <v>3</v>
      </c>
      <c r="G14" s="3">
        <v>4</v>
      </c>
      <c r="H14" s="3">
        <v>5</v>
      </c>
      <c r="I14" s="3" t="s">
        <v>176</v>
      </c>
    </row>
    <row r="15" spans="1:9" ht="15" customHeight="1">
      <c r="A15" s="180" t="s">
        <v>0</v>
      </c>
      <c r="B15" s="181"/>
      <c r="C15" s="181"/>
      <c r="D15" s="181"/>
      <c r="E15" s="182"/>
      <c r="F15" s="69">
        <f t="shared" ref="F15:H15" si="0">F16+F17</f>
        <v>2694171.39</v>
      </c>
      <c r="G15" s="69">
        <f t="shared" si="0"/>
        <v>3592787.5999999996</v>
      </c>
      <c r="H15" s="69">
        <f t="shared" si="0"/>
        <v>1369659.59</v>
      </c>
      <c r="I15" s="69">
        <f>H15/G15*100</f>
        <v>38.122475984942724</v>
      </c>
    </row>
    <row r="16" spans="1:9" ht="15" customHeight="1">
      <c r="A16" s="183" t="s">
        <v>104</v>
      </c>
      <c r="B16" s="184"/>
      <c r="C16" s="184"/>
      <c r="D16" s="184"/>
      <c r="E16" s="185"/>
      <c r="F16" s="70">
        <f>' Račun prihoda i rashoda'!E11</f>
        <v>2694171.39</v>
      </c>
      <c r="G16" s="70">
        <f>' Račun prihoda i rashoda'!F11</f>
        <v>3592787.5999999996</v>
      </c>
      <c r="H16" s="70">
        <f>' Račun prihoda i rashoda'!G11</f>
        <v>1369659.59</v>
      </c>
      <c r="I16" s="69">
        <f t="shared" ref="I16:I20" si="1">H16/G16*100</f>
        <v>38.122475984942724</v>
      </c>
    </row>
    <row r="17" spans="1:9" ht="15" customHeight="1">
      <c r="A17" s="186" t="s">
        <v>105</v>
      </c>
      <c r="B17" s="187"/>
      <c r="C17" s="187"/>
      <c r="D17" s="187"/>
      <c r="E17" s="188"/>
      <c r="F17" s="70">
        <v>0</v>
      </c>
      <c r="G17" s="70">
        <v>0</v>
      </c>
      <c r="H17" s="70">
        <v>0</v>
      </c>
      <c r="I17" s="69"/>
    </row>
    <row r="18" spans="1:9">
      <c r="A18" s="30" t="s">
        <v>2</v>
      </c>
      <c r="B18" s="31"/>
      <c r="C18" s="31"/>
      <c r="D18" s="31"/>
      <c r="E18" s="31"/>
      <c r="F18" s="69">
        <f t="shared" ref="F18:H18" si="2">F19+F20</f>
        <v>3073654.1500000004</v>
      </c>
      <c r="G18" s="69">
        <f t="shared" si="2"/>
        <v>3250488.1999999997</v>
      </c>
      <c r="H18" s="69">
        <f t="shared" si="2"/>
        <v>1681024.39</v>
      </c>
      <c r="I18" s="69">
        <f t="shared" si="1"/>
        <v>51.716058836946402</v>
      </c>
    </row>
    <row r="19" spans="1:9">
      <c r="A19" s="178" t="s">
        <v>106</v>
      </c>
      <c r="B19" s="179"/>
      <c r="C19" s="179"/>
      <c r="D19" s="179"/>
      <c r="E19" s="179"/>
      <c r="F19" s="70">
        <f>' Račun prihoda i rashoda'!E47</f>
        <v>3024410.1000000006</v>
      </c>
      <c r="G19" s="70">
        <f>' Račun prihoda i rashoda'!F47</f>
        <v>3181152.17</v>
      </c>
      <c r="H19" s="70">
        <f>' Račun prihoda i rashoda'!G132</f>
        <v>1662719.19</v>
      </c>
      <c r="I19" s="69">
        <f t="shared" si="1"/>
        <v>52.267829426091239</v>
      </c>
    </row>
    <row r="20" spans="1:9">
      <c r="A20" s="176" t="s">
        <v>107</v>
      </c>
      <c r="B20" s="177"/>
      <c r="C20" s="177"/>
      <c r="D20" s="177"/>
      <c r="E20" s="177"/>
      <c r="F20" s="71">
        <f>' Račun prihoda i rashoda'!E113</f>
        <v>49244.05</v>
      </c>
      <c r="G20" s="71">
        <f>' Račun prihoda i rashoda'!F113</f>
        <v>69336.03</v>
      </c>
      <c r="H20" s="71">
        <f>' Račun prihoda i rashoda'!G113</f>
        <v>18305.199999999997</v>
      </c>
      <c r="I20" s="69">
        <f t="shared" si="1"/>
        <v>26.40070393415948</v>
      </c>
    </row>
    <row r="21" spans="1:9" ht="11.25" customHeight="1">
      <c r="A21" s="21"/>
      <c r="B21" s="19"/>
      <c r="C21" s="19"/>
      <c r="D21" s="19"/>
      <c r="E21" s="19"/>
      <c r="F21" s="19"/>
      <c r="G21" s="19"/>
      <c r="H21" s="20"/>
      <c r="I21" s="20"/>
    </row>
    <row r="23" spans="1:9">
      <c r="A23" s="189"/>
      <c r="B23" s="190"/>
      <c r="C23" s="190"/>
      <c r="D23" s="190"/>
      <c r="E23" s="190"/>
      <c r="F23" s="190"/>
      <c r="G23" s="190"/>
      <c r="H23" s="190"/>
      <c r="I23" s="190"/>
    </row>
  </sheetData>
  <mergeCells count="16">
    <mergeCell ref="A23:I23"/>
    <mergeCell ref="A1:E1"/>
    <mergeCell ref="A2:E2"/>
    <mergeCell ref="A3:E3"/>
    <mergeCell ref="A4:E4"/>
    <mergeCell ref="A5:I6"/>
    <mergeCell ref="A7:I7"/>
    <mergeCell ref="A10:I10"/>
    <mergeCell ref="A11:I11"/>
    <mergeCell ref="A14:E14"/>
    <mergeCell ref="A20:E20"/>
    <mergeCell ref="A19:E19"/>
    <mergeCell ref="A15:E15"/>
    <mergeCell ref="A16:E16"/>
    <mergeCell ref="A17:E17"/>
    <mergeCell ref="A8:I8"/>
  </mergeCells>
  <pageMargins left="0.25" right="0.25" top="0.75" bottom="0.75" header="0.3" footer="0.3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2"/>
  <sheetViews>
    <sheetView topLeftCell="A100" zoomScaleNormal="100" workbookViewId="0">
      <selection activeCell="K13" sqref="K13"/>
    </sheetView>
  </sheetViews>
  <sheetFormatPr defaultRowHeight="15"/>
  <cols>
    <col min="1" max="1" width="8.5703125" customWidth="1"/>
    <col min="2" max="2" width="8.28515625" customWidth="1"/>
    <col min="3" max="3" width="8.7109375" customWidth="1"/>
    <col min="4" max="4" width="47.42578125" customWidth="1"/>
    <col min="5" max="5" width="25.28515625" customWidth="1"/>
    <col min="6" max="6" width="22.85546875" customWidth="1"/>
    <col min="7" max="7" width="23.42578125" customWidth="1"/>
    <col min="8" max="8" width="8.42578125" customWidth="1"/>
  </cols>
  <sheetData>
    <row r="1" spans="1:8" ht="45.75" customHeight="1">
      <c r="A1" s="172" t="s">
        <v>186</v>
      </c>
      <c r="B1" s="172"/>
      <c r="C1" s="172"/>
      <c r="D1" s="172"/>
      <c r="E1" s="172"/>
      <c r="F1" s="172"/>
      <c r="G1" s="172"/>
      <c r="H1" s="172"/>
    </row>
    <row r="2" spans="1:8" ht="18" customHeight="1">
      <c r="A2" s="92"/>
      <c r="B2" s="92"/>
      <c r="C2" s="92"/>
      <c r="D2" s="92"/>
      <c r="E2" s="92"/>
      <c r="F2" s="92"/>
      <c r="G2" s="92"/>
      <c r="H2" s="92"/>
    </row>
    <row r="3" spans="1:8" ht="15.75" customHeight="1">
      <c r="A3" s="172" t="s">
        <v>23</v>
      </c>
      <c r="B3" s="172"/>
      <c r="C3" s="172"/>
      <c r="D3" s="172"/>
      <c r="E3" s="172"/>
      <c r="F3" s="172"/>
      <c r="G3" s="172"/>
      <c r="H3" s="172"/>
    </row>
    <row r="4" spans="1:8" ht="18">
      <c r="A4" s="4"/>
      <c r="B4" s="4"/>
      <c r="C4" s="4"/>
      <c r="D4" s="4"/>
      <c r="E4" s="4"/>
      <c r="F4" s="4"/>
      <c r="G4" s="5"/>
      <c r="H4" s="5"/>
    </row>
    <row r="5" spans="1:8" ht="18" customHeight="1">
      <c r="A5" s="172" t="s">
        <v>4</v>
      </c>
      <c r="B5" s="172"/>
      <c r="C5" s="172"/>
      <c r="D5" s="172"/>
      <c r="E5" s="172"/>
      <c r="F5" s="172"/>
      <c r="G5" s="172"/>
      <c r="H5" s="172"/>
    </row>
    <row r="6" spans="1:8" ht="18">
      <c r="A6" s="4"/>
      <c r="B6" s="4"/>
      <c r="C6" s="4"/>
      <c r="D6" s="4"/>
      <c r="E6" s="4"/>
      <c r="F6" s="4"/>
      <c r="G6" s="5"/>
      <c r="H6" s="5"/>
    </row>
    <row r="7" spans="1:8" ht="15.75" customHeight="1">
      <c r="A7" s="172" t="s">
        <v>1</v>
      </c>
      <c r="B7" s="172"/>
      <c r="C7" s="172"/>
      <c r="D7" s="172"/>
      <c r="E7" s="172"/>
      <c r="F7" s="172"/>
      <c r="G7" s="172"/>
      <c r="H7" s="172"/>
    </row>
    <row r="8" spans="1:8" ht="18">
      <c r="A8" s="4"/>
      <c r="B8" s="4"/>
      <c r="C8" s="4"/>
      <c r="D8" s="4"/>
      <c r="E8" s="4"/>
      <c r="F8" s="4"/>
      <c r="G8" s="5"/>
      <c r="H8" s="5"/>
    </row>
    <row r="9" spans="1:8" ht="25.5">
      <c r="A9" s="18" t="s">
        <v>5</v>
      </c>
      <c r="B9" s="17" t="s">
        <v>6</v>
      </c>
      <c r="C9" s="17" t="s">
        <v>7</v>
      </c>
      <c r="D9" s="17" t="s">
        <v>3</v>
      </c>
      <c r="E9" s="18" t="s">
        <v>181</v>
      </c>
      <c r="F9" s="18" t="s">
        <v>182</v>
      </c>
      <c r="G9" s="18" t="s">
        <v>180</v>
      </c>
      <c r="H9" s="18" t="s">
        <v>167</v>
      </c>
    </row>
    <row r="10" spans="1:8">
      <c r="A10" s="193">
        <v>1</v>
      </c>
      <c r="B10" s="194"/>
      <c r="C10" s="195"/>
      <c r="D10" s="17">
        <v>2</v>
      </c>
      <c r="E10" s="18">
        <v>4</v>
      </c>
      <c r="F10" s="18">
        <v>5</v>
      </c>
      <c r="G10" s="18">
        <v>6</v>
      </c>
      <c r="H10" s="18" t="s">
        <v>169</v>
      </c>
    </row>
    <row r="11" spans="1:8" ht="15.75" customHeight="1">
      <c r="A11" s="9">
        <v>6</v>
      </c>
      <c r="B11" s="9"/>
      <c r="C11" s="9"/>
      <c r="D11" s="9" t="s">
        <v>8</v>
      </c>
      <c r="E11" s="51">
        <f>E12+E16+E18+E21+E25+E34</f>
        <v>2694171.39</v>
      </c>
      <c r="F11" s="51">
        <f>F12+F16+F18+F21+F25+F33+F34</f>
        <v>3592787.5999999996</v>
      </c>
      <c r="G11" s="51">
        <f>G12+G16+G18+G21+G25+G33+G34</f>
        <v>1369659.59</v>
      </c>
      <c r="H11" s="51">
        <f>G11/F11*100</f>
        <v>38.122475984942724</v>
      </c>
    </row>
    <row r="12" spans="1:8" ht="15" customHeight="1">
      <c r="A12" s="9"/>
      <c r="B12" s="14">
        <v>63</v>
      </c>
      <c r="C12" s="197" t="s">
        <v>144</v>
      </c>
      <c r="D12" s="198"/>
      <c r="E12" s="51">
        <f>E13+E15+E14</f>
        <v>2694168.73</v>
      </c>
      <c r="F12" s="51">
        <f>F13+F15+F14</f>
        <v>3094294.2399999998</v>
      </c>
      <c r="G12" s="51">
        <f>G13+G15+G14</f>
        <v>1193520.67</v>
      </c>
      <c r="H12" s="51">
        <f>G12/F12*100</f>
        <v>38.571660528314851</v>
      </c>
    </row>
    <row r="13" spans="1:8">
      <c r="A13" s="10"/>
      <c r="B13" s="10"/>
      <c r="C13" s="11" t="s">
        <v>202</v>
      </c>
      <c r="D13" s="11" t="s">
        <v>161</v>
      </c>
      <c r="E13" s="46">
        <v>2679868.73</v>
      </c>
      <c r="F13" s="46">
        <v>2918660.82</v>
      </c>
      <c r="G13" s="46">
        <v>1182930.8799999999</v>
      </c>
      <c r="H13" s="51"/>
    </row>
    <row r="14" spans="1:8">
      <c r="A14" s="10"/>
      <c r="B14" s="10"/>
      <c r="C14" s="158" t="s">
        <v>228</v>
      </c>
      <c r="D14" s="158" t="s">
        <v>229</v>
      </c>
      <c r="E14" s="46">
        <v>14300</v>
      </c>
      <c r="F14" s="46">
        <v>21148.71</v>
      </c>
      <c r="G14" s="46">
        <v>2483.1999999999998</v>
      </c>
      <c r="H14" s="51"/>
    </row>
    <row r="15" spans="1:8">
      <c r="A15" s="10"/>
      <c r="B15" s="24"/>
      <c r="C15" s="11" t="s">
        <v>210</v>
      </c>
      <c r="D15" s="11" t="s">
        <v>211</v>
      </c>
      <c r="E15" s="46">
        <v>0</v>
      </c>
      <c r="F15" s="46">
        <v>154484.71</v>
      </c>
      <c r="G15" s="46">
        <v>8106.59</v>
      </c>
      <c r="H15" s="51"/>
    </row>
    <row r="16" spans="1:8">
      <c r="A16" s="10"/>
      <c r="B16" s="14">
        <v>64</v>
      </c>
      <c r="C16" s="14"/>
      <c r="D16" s="14" t="s">
        <v>40</v>
      </c>
      <c r="E16" s="51">
        <f t="shared" ref="E16:G16" si="0">E17</f>
        <v>2.66</v>
      </c>
      <c r="F16" s="51">
        <f t="shared" si="0"/>
        <v>2.66</v>
      </c>
      <c r="G16" s="51">
        <f t="shared" si="0"/>
        <v>0.08</v>
      </c>
      <c r="H16" s="51">
        <f t="shared" ref="H16:H34" si="1">G16/F16*100</f>
        <v>3.007518796992481</v>
      </c>
    </row>
    <row r="17" spans="1:8" s="33" customFormat="1">
      <c r="A17" s="11"/>
      <c r="B17" s="16"/>
      <c r="C17" s="16" t="s">
        <v>41</v>
      </c>
      <c r="D17" s="16" t="s">
        <v>42</v>
      </c>
      <c r="E17" s="46">
        <v>2.66</v>
      </c>
      <c r="F17" s="46">
        <v>2.66</v>
      </c>
      <c r="G17" s="46">
        <v>0.08</v>
      </c>
      <c r="H17" s="51"/>
    </row>
    <row r="18" spans="1:8" ht="15" customHeight="1">
      <c r="A18" s="10"/>
      <c r="B18" s="14">
        <v>65</v>
      </c>
      <c r="C18" s="197" t="s">
        <v>146</v>
      </c>
      <c r="D18" s="198"/>
      <c r="E18" s="51">
        <f t="shared" ref="E18" si="2">E19+E20</f>
        <v>0</v>
      </c>
      <c r="F18" s="51">
        <f>F19+F20</f>
        <v>122.26</v>
      </c>
      <c r="G18" s="51">
        <f t="shared" ref="G18" si="3">G19+G20</f>
        <v>0</v>
      </c>
      <c r="H18" s="51">
        <f t="shared" si="1"/>
        <v>0</v>
      </c>
    </row>
    <row r="19" spans="1:8" s="33" customFormat="1">
      <c r="A19" s="11"/>
      <c r="B19" s="16"/>
      <c r="C19" s="16" t="s">
        <v>41</v>
      </c>
      <c r="D19" s="16" t="s">
        <v>42</v>
      </c>
      <c r="E19" s="46">
        <v>0</v>
      </c>
      <c r="F19" s="46">
        <v>122.26</v>
      </c>
      <c r="G19" s="46">
        <v>0</v>
      </c>
      <c r="H19" s="51"/>
    </row>
    <row r="20" spans="1:8" ht="15" customHeight="1">
      <c r="A20" s="10"/>
      <c r="B20" s="10"/>
      <c r="C20" s="11" t="s">
        <v>38</v>
      </c>
      <c r="D20" s="15" t="s">
        <v>39</v>
      </c>
      <c r="E20" s="46">
        <v>0</v>
      </c>
      <c r="F20" s="46">
        <v>0</v>
      </c>
      <c r="G20" s="46">
        <v>0</v>
      </c>
      <c r="H20" s="51"/>
    </row>
    <row r="21" spans="1:8" ht="15" customHeight="1">
      <c r="A21" s="10"/>
      <c r="B21" s="14">
        <v>66</v>
      </c>
      <c r="C21" s="197" t="s">
        <v>147</v>
      </c>
      <c r="D21" s="198"/>
      <c r="E21" s="51">
        <f t="shared" ref="E21" si="4">E22+E24+E23</f>
        <v>0</v>
      </c>
      <c r="F21" s="51">
        <f>F22+F24+F23</f>
        <v>0</v>
      </c>
      <c r="G21" s="51">
        <f t="shared" ref="G21" si="5">G22+G24</f>
        <v>0</v>
      </c>
      <c r="H21" s="51" t="e">
        <f t="shared" si="1"/>
        <v>#DIV/0!</v>
      </c>
    </row>
    <row r="22" spans="1:8" s="33" customFormat="1">
      <c r="A22" s="11"/>
      <c r="B22" s="16"/>
      <c r="C22" s="16" t="s">
        <v>41</v>
      </c>
      <c r="D22" s="16" t="s">
        <v>42</v>
      </c>
      <c r="E22" s="46">
        <v>0</v>
      </c>
      <c r="F22" s="46">
        <v>0</v>
      </c>
      <c r="G22" s="46">
        <v>0</v>
      </c>
      <c r="H22" s="51"/>
    </row>
    <row r="23" spans="1:8" s="33" customFormat="1" ht="15" customHeight="1">
      <c r="A23" s="11"/>
      <c r="B23" s="16"/>
      <c r="C23" s="16" t="s">
        <v>150</v>
      </c>
      <c r="D23" s="91" t="s">
        <v>149</v>
      </c>
      <c r="E23" s="46">
        <v>0</v>
      </c>
      <c r="F23" s="46">
        <v>0</v>
      </c>
      <c r="G23" s="46">
        <v>0</v>
      </c>
      <c r="H23" s="51"/>
    </row>
    <row r="24" spans="1:8" s="33" customFormat="1">
      <c r="A24" s="11"/>
      <c r="B24" s="16"/>
      <c r="C24" s="16" t="s">
        <v>43</v>
      </c>
      <c r="D24" s="16" t="s">
        <v>44</v>
      </c>
      <c r="E24" s="46">
        <v>0</v>
      </c>
      <c r="F24" s="46">
        <v>0</v>
      </c>
      <c r="G24" s="46">
        <v>0</v>
      </c>
      <c r="H24" s="51"/>
    </row>
    <row r="25" spans="1:8" ht="15" customHeight="1">
      <c r="A25" s="10"/>
      <c r="B25" s="10">
        <v>67</v>
      </c>
      <c r="C25" s="197" t="s">
        <v>145</v>
      </c>
      <c r="D25" s="198"/>
      <c r="E25" s="51">
        <f>SUM(E26:E33)</f>
        <v>0</v>
      </c>
      <c r="F25" s="51">
        <f>F26+F27+F28+F29+F30+F32+F31</f>
        <v>476336.08</v>
      </c>
      <c r="G25" s="51">
        <f>SUM(G26:G32)</f>
        <v>161564.07999999999</v>
      </c>
      <c r="H25" s="51">
        <f t="shared" si="1"/>
        <v>33.91808573476105</v>
      </c>
    </row>
    <row r="26" spans="1:8">
      <c r="A26" s="14"/>
      <c r="B26" s="14"/>
      <c r="C26" s="11" t="s">
        <v>45</v>
      </c>
      <c r="D26" s="11" t="s">
        <v>9</v>
      </c>
      <c r="E26" s="60">
        <v>0</v>
      </c>
      <c r="F26" s="60">
        <v>160354.81</v>
      </c>
      <c r="G26" s="60">
        <v>27917.85</v>
      </c>
      <c r="H26" s="51"/>
    </row>
    <row r="27" spans="1:8">
      <c r="A27" s="14"/>
      <c r="B27" s="14"/>
      <c r="C27" s="11" t="s">
        <v>219</v>
      </c>
      <c r="D27" s="11" t="s">
        <v>179</v>
      </c>
      <c r="E27" s="60">
        <v>0</v>
      </c>
      <c r="F27" s="60">
        <v>14859.26</v>
      </c>
      <c r="G27" s="60">
        <v>3950</v>
      </c>
      <c r="H27" s="51"/>
    </row>
    <row r="28" spans="1:8">
      <c r="A28" s="14"/>
      <c r="B28" s="14"/>
      <c r="C28" s="11" t="s">
        <v>50</v>
      </c>
      <c r="D28" s="11" t="s">
        <v>51</v>
      </c>
      <c r="E28" s="60">
        <v>0</v>
      </c>
      <c r="F28" s="60">
        <v>301122.01</v>
      </c>
      <c r="G28" s="60">
        <v>129696.23</v>
      </c>
      <c r="H28" s="51"/>
    </row>
    <row r="29" spans="1:8">
      <c r="A29" s="14"/>
      <c r="B29" s="14"/>
      <c r="C29" s="11" t="s">
        <v>50</v>
      </c>
      <c r="D29" s="11" t="s">
        <v>165</v>
      </c>
      <c r="E29" s="60">
        <v>0</v>
      </c>
      <c r="F29" s="60">
        <v>0</v>
      </c>
      <c r="G29" s="60">
        <f>G129</f>
        <v>0</v>
      </c>
      <c r="H29" s="51"/>
    </row>
    <row r="30" spans="1:8" ht="15" customHeight="1">
      <c r="A30" s="10"/>
      <c r="B30" s="10"/>
      <c r="C30" s="11" t="s">
        <v>38</v>
      </c>
      <c r="D30" s="15" t="s">
        <v>39</v>
      </c>
      <c r="E30" s="54">
        <v>0</v>
      </c>
      <c r="F30" s="54">
        <v>0</v>
      </c>
      <c r="G30" s="54">
        <v>0</v>
      </c>
      <c r="H30" s="51"/>
    </row>
    <row r="31" spans="1:8" ht="15" customHeight="1">
      <c r="A31" s="10"/>
      <c r="B31" s="10"/>
      <c r="C31" s="11" t="s">
        <v>212</v>
      </c>
      <c r="D31" s="15" t="s">
        <v>213</v>
      </c>
      <c r="E31" s="54">
        <v>0</v>
      </c>
      <c r="F31" s="54">
        <v>0</v>
      </c>
      <c r="G31" s="54">
        <v>0</v>
      </c>
      <c r="H31" s="51"/>
    </row>
    <row r="32" spans="1:8" ht="15" customHeight="1">
      <c r="A32" s="10"/>
      <c r="B32" s="10"/>
      <c r="C32" s="11" t="s">
        <v>201</v>
      </c>
      <c r="D32" s="15" t="s">
        <v>141</v>
      </c>
      <c r="E32" s="54">
        <v>0</v>
      </c>
      <c r="F32" s="54">
        <v>0</v>
      </c>
      <c r="G32" s="54">
        <v>0</v>
      </c>
      <c r="H32" s="51"/>
    </row>
    <row r="33" spans="1:8" ht="15" customHeight="1">
      <c r="A33" s="10"/>
      <c r="B33" s="10">
        <v>639</v>
      </c>
      <c r="C33" s="90" t="s">
        <v>200</v>
      </c>
      <c r="D33" s="15" t="s">
        <v>141</v>
      </c>
      <c r="E33" s="54">
        <v>0</v>
      </c>
      <c r="F33" s="54">
        <v>22032.36</v>
      </c>
      <c r="G33" s="54">
        <v>14574.76</v>
      </c>
      <c r="H33" s="51">
        <f t="shared" si="1"/>
        <v>66.151606092129938</v>
      </c>
    </row>
    <row r="34" spans="1:8">
      <c r="A34" s="10"/>
      <c r="B34" s="24">
        <v>639</v>
      </c>
      <c r="C34" s="11" t="s">
        <v>48</v>
      </c>
      <c r="D34" s="11" t="s">
        <v>49</v>
      </c>
      <c r="E34" s="68">
        <v>0</v>
      </c>
      <c r="F34" s="68">
        <v>0</v>
      </c>
      <c r="G34" s="68">
        <v>0</v>
      </c>
      <c r="H34" s="51" t="e">
        <f t="shared" si="1"/>
        <v>#DIV/0!</v>
      </c>
    </row>
    <row r="35" spans="1:8">
      <c r="A35" s="10"/>
      <c r="B35" s="24">
        <v>639</v>
      </c>
      <c r="C35" s="11" t="s">
        <v>157</v>
      </c>
      <c r="D35" s="11" t="s">
        <v>151</v>
      </c>
      <c r="E35" s="68">
        <v>0</v>
      </c>
      <c r="F35" s="68">
        <v>0</v>
      </c>
      <c r="G35" s="68">
        <v>0</v>
      </c>
      <c r="H35" s="51"/>
    </row>
    <row r="36" spans="1:8">
      <c r="A36" s="10"/>
      <c r="B36" s="10">
        <v>68</v>
      </c>
      <c r="C36" s="11" t="s">
        <v>41</v>
      </c>
      <c r="D36" s="11" t="s">
        <v>148</v>
      </c>
      <c r="E36" s="60">
        <v>0</v>
      </c>
      <c r="F36" s="60">
        <v>0</v>
      </c>
      <c r="G36" s="60">
        <v>0</v>
      </c>
      <c r="H36" s="51"/>
    </row>
    <row r="37" spans="1:8">
      <c r="A37" s="12">
        <v>7</v>
      </c>
      <c r="B37" s="13"/>
      <c r="C37" s="13"/>
      <c r="D37" s="22" t="s">
        <v>10</v>
      </c>
      <c r="E37" s="51">
        <f t="shared" ref="E37:G37" si="6">E38</f>
        <v>0</v>
      </c>
      <c r="F37" s="51">
        <f t="shared" si="6"/>
        <v>0</v>
      </c>
      <c r="G37" s="51">
        <f t="shared" si="6"/>
        <v>0</v>
      </c>
      <c r="H37" s="51"/>
    </row>
    <row r="38" spans="1:8">
      <c r="A38" s="14"/>
      <c r="B38" s="14">
        <v>72</v>
      </c>
      <c r="C38" s="14"/>
      <c r="D38" s="23" t="s">
        <v>30</v>
      </c>
      <c r="E38" s="52">
        <f t="shared" ref="E38:G38" si="7">E39</f>
        <v>0</v>
      </c>
      <c r="F38" s="52">
        <f t="shared" si="7"/>
        <v>0</v>
      </c>
      <c r="G38" s="52">
        <f t="shared" si="7"/>
        <v>0</v>
      </c>
      <c r="H38" s="51"/>
    </row>
    <row r="39" spans="1:8">
      <c r="A39" s="14"/>
      <c r="B39" s="14"/>
      <c r="C39" s="11" t="s">
        <v>46</v>
      </c>
      <c r="D39" s="11" t="s">
        <v>47</v>
      </c>
      <c r="E39" s="46">
        <v>0</v>
      </c>
      <c r="F39" s="46">
        <v>0</v>
      </c>
      <c r="G39" s="46">
        <v>0</v>
      </c>
      <c r="H39" s="51"/>
    </row>
    <row r="40" spans="1:8">
      <c r="A40" s="65"/>
      <c r="B40" s="65"/>
      <c r="C40" s="66"/>
      <c r="D40" s="66"/>
      <c r="E40" s="67"/>
      <c r="F40" s="67"/>
      <c r="G40" s="67"/>
      <c r="H40" s="67"/>
    </row>
    <row r="41" spans="1:8" ht="6.75" customHeight="1"/>
    <row r="43" spans="1:8" ht="15.75" customHeight="1">
      <c r="A43" s="172" t="s">
        <v>11</v>
      </c>
      <c r="B43" s="172"/>
      <c r="C43" s="172"/>
      <c r="D43" s="172"/>
      <c r="E43" s="172"/>
      <c r="F43" s="172"/>
      <c r="G43" s="172"/>
      <c r="H43" s="172"/>
    </row>
    <row r="44" spans="1:8" ht="18">
      <c r="A44" s="4"/>
      <c r="B44" s="4"/>
      <c r="C44" s="4"/>
      <c r="D44" s="4"/>
      <c r="E44" s="4"/>
      <c r="F44" s="4"/>
      <c r="G44" s="5"/>
      <c r="H44" s="5"/>
    </row>
    <row r="45" spans="1:8" ht="25.5">
      <c r="A45" s="18" t="s">
        <v>5</v>
      </c>
      <c r="B45" s="17" t="s">
        <v>6</v>
      </c>
      <c r="C45" s="17" t="s">
        <v>7</v>
      </c>
      <c r="D45" s="17" t="s">
        <v>12</v>
      </c>
      <c r="E45" s="18" t="s">
        <v>181</v>
      </c>
      <c r="F45" s="18" t="s">
        <v>182</v>
      </c>
      <c r="G45" s="18" t="s">
        <v>199</v>
      </c>
      <c r="H45" s="18" t="s">
        <v>167</v>
      </c>
    </row>
    <row r="46" spans="1:8">
      <c r="A46" s="193">
        <v>1</v>
      </c>
      <c r="B46" s="194"/>
      <c r="C46" s="195"/>
      <c r="D46" s="17">
        <v>2</v>
      </c>
      <c r="E46" s="18">
        <v>4</v>
      </c>
      <c r="F46" s="18">
        <v>5</v>
      </c>
      <c r="G46" s="18">
        <v>6</v>
      </c>
      <c r="H46" s="18" t="s">
        <v>169</v>
      </c>
    </row>
    <row r="47" spans="1:8" ht="15.75" customHeight="1">
      <c r="A47" s="9">
        <v>3</v>
      </c>
      <c r="B47" s="9"/>
      <c r="C47" s="9"/>
      <c r="D47" s="9" t="s">
        <v>13</v>
      </c>
      <c r="E47" s="51">
        <f>E48+E63+E82+E92+E103</f>
        <v>3024410.1000000006</v>
      </c>
      <c r="F47" s="51">
        <f>F48+F63+F82+F92+F103</f>
        <v>3181152.17</v>
      </c>
      <c r="G47" s="51">
        <f>G48+G63+G82+G92+G103</f>
        <v>1644413.99</v>
      </c>
      <c r="H47" s="51">
        <f>G47/F47*100</f>
        <v>51.692402693204073</v>
      </c>
    </row>
    <row r="48" spans="1:8" ht="15.75" customHeight="1">
      <c r="A48" s="9"/>
      <c r="B48" s="14">
        <v>31</v>
      </c>
      <c r="C48" s="14"/>
      <c r="D48" s="14" t="s">
        <v>14</v>
      </c>
      <c r="E48" s="51">
        <f>E49+E50+E51+E52+E53+E54+E55+E56+E57+E58+E59+E60+E61+E62</f>
        <v>2457749.6800000002</v>
      </c>
      <c r="F48" s="51">
        <f>SUM(F49:F62)</f>
        <v>2489640.67</v>
      </c>
      <c r="G48" s="51">
        <f>SUM(G49:G62)</f>
        <v>1364304.5</v>
      </c>
      <c r="H48" s="51">
        <f t="shared" ref="H48:H114" si="8">G48/F48*100</f>
        <v>54.799253419972452</v>
      </c>
    </row>
    <row r="49" spans="1:8">
      <c r="A49" s="10"/>
      <c r="B49" s="10"/>
      <c r="C49" s="11" t="s">
        <v>45</v>
      </c>
      <c r="D49" s="11" t="s">
        <v>9</v>
      </c>
      <c r="E49" s="60">
        <f>'POSEBNI DIO'!E15+'POSEBNI DIO'!E19+'POSEBNI DIO'!E48</f>
        <v>74232.11</v>
      </c>
      <c r="F49" s="60">
        <f>'POSEBNI DIO'!F15+'POSEBNI DIO'!F20+'POSEBNI DIO'!F49</f>
        <v>80213.58</v>
      </c>
      <c r="G49" s="60">
        <f>'POSEBNI DIO'!G15+'POSEBNI DIO'!G20+'POSEBNI DIO'!G49</f>
        <v>27376.059999999998</v>
      </c>
      <c r="H49" s="51">
        <f t="shared" si="8"/>
        <v>34.128959211146039</v>
      </c>
    </row>
    <row r="50" spans="1:8">
      <c r="A50" s="10"/>
      <c r="B50" s="10"/>
      <c r="C50" s="139" t="s">
        <v>237</v>
      </c>
      <c r="D50" s="158" t="s">
        <v>226</v>
      </c>
      <c r="E50" s="60">
        <f>'POSEBNI DIO'!E53</f>
        <v>14664.64</v>
      </c>
      <c r="F50" s="60">
        <f>'POSEBNI DIO'!F53</f>
        <v>14664.64</v>
      </c>
      <c r="G50" s="60">
        <f>'POSEBNI DIO'!G53</f>
        <v>10468.049999999999</v>
      </c>
      <c r="H50" s="51"/>
    </row>
    <row r="51" spans="1:8">
      <c r="A51" s="10"/>
      <c r="B51" s="10"/>
      <c r="C51" s="16" t="s">
        <v>41</v>
      </c>
      <c r="D51" s="16" t="s">
        <v>42</v>
      </c>
      <c r="E51" s="53">
        <f>'POSEBNI DIO'!E83</f>
        <v>0</v>
      </c>
      <c r="F51" s="53">
        <f>'POSEBNI DIO'!F83</f>
        <v>0</v>
      </c>
      <c r="G51" s="53">
        <f>'POSEBNI DIO'!G83</f>
        <v>0</v>
      </c>
      <c r="H51" s="51"/>
    </row>
    <row r="52" spans="1:8">
      <c r="A52" s="10"/>
      <c r="B52" s="10"/>
      <c r="C52" s="89" t="s">
        <v>41</v>
      </c>
      <c r="D52" s="16" t="s">
        <v>149</v>
      </c>
      <c r="E52" s="53">
        <f>'POSEBNI DIO'!E88</f>
        <v>0</v>
      </c>
      <c r="F52" s="53">
        <f>'POSEBNI DIO'!F88</f>
        <v>0</v>
      </c>
      <c r="G52" s="53">
        <f>'POSEBNI DIO'!G88</f>
        <v>0</v>
      </c>
      <c r="H52" s="51"/>
    </row>
    <row r="53" spans="1:8">
      <c r="A53" s="14"/>
      <c r="B53" s="14"/>
      <c r="C53" s="11" t="s">
        <v>50</v>
      </c>
      <c r="D53" s="11" t="s">
        <v>51</v>
      </c>
      <c r="E53" s="60">
        <v>0</v>
      </c>
      <c r="F53" s="60">
        <v>0</v>
      </c>
      <c r="G53" s="60">
        <v>0</v>
      </c>
      <c r="H53" s="51"/>
    </row>
    <row r="54" spans="1:8" ht="15" customHeight="1">
      <c r="A54" s="10"/>
      <c r="B54" s="10"/>
      <c r="C54" s="11" t="s">
        <v>38</v>
      </c>
      <c r="D54" s="15" t="s">
        <v>39</v>
      </c>
      <c r="E54" s="46">
        <v>0</v>
      </c>
      <c r="F54" s="46">
        <v>0</v>
      </c>
      <c r="G54" s="46">
        <v>0</v>
      </c>
      <c r="H54" s="51"/>
    </row>
    <row r="55" spans="1:8" ht="15" customHeight="1">
      <c r="A55" s="10"/>
      <c r="B55" s="10"/>
      <c r="C55" s="11" t="s">
        <v>201</v>
      </c>
      <c r="D55" s="15" t="s">
        <v>141</v>
      </c>
      <c r="E55" s="54">
        <f>'POSEBNI DIO'!E56</f>
        <v>3837.14</v>
      </c>
      <c r="F55" s="54">
        <f>'POSEBNI DIO'!F56</f>
        <v>3837.14</v>
      </c>
      <c r="G55" s="54">
        <f>'POSEBNI DIO'!G56</f>
        <v>2535.64</v>
      </c>
      <c r="H55" s="51">
        <f t="shared" si="8"/>
        <v>66.08150862361029</v>
      </c>
    </row>
    <row r="56" spans="1:8" ht="15" customHeight="1">
      <c r="A56" s="10"/>
      <c r="B56" s="10"/>
      <c r="C56" s="11" t="s">
        <v>203</v>
      </c>
      <c r="D56" s="171" t="s">
        <v>185</v>
      </c>
      <c r="E56" s="54">
        <f>'POSEBNI DIO'!E60</f>
        <v>0</v>
      </c>
      <c r="F56" s="54">
        <f>'POSEBNI DIO'!F24+'POSEBNI DIO'!F96</f>
        <v>64381.52</v>
      </c>
      <c r="G56" s="54">
        <v>26078.94</v>
      </c>
      <c r="H56" s="51">
        <f t="shared" si="8"/>
        <v>40.506872158346056</v>
      </c>
    </row>
    <row r="57" spans="1:8">
      <c r="A57" s="10"/>
      <c r="B57" s="24"/>
      <c r="C57" s="11" t="s">
        <v>200</v>
      </c>
      <c r="D57" s="11" t="s">
        <v>49</v>
      </c>
      <c r="E57" s="60">
        <f>'POSEBNI DIO'!E64</f>
        <v>21743.79</v>
      </c>
      <c r="F57" s="60">
        <f>'POSEBNI DIO'!F64</f>
        <v>21743.79</v>
      </c>
      <c r="G57" s="60">
        <f>'POSEBNI DIO'!G64</f>
        <v>14368.86</v>
      </c>
      <c r="H57" s="51">
        <f t="shared" si="8"/>
        <v>66.08259185726132</v>
      </c>
    </row>
    <row r="58" spans="1:8">
      <c r="A58" s="10"/>
      <c r="B58" s="24"/>
      <c r="C58" s="11" t="s">
        <v>48</v>
      </c>
      <c r="D58" s="11" t="s">
        <v>153</v>
      </c>
      <c r="E58" s="60">
        <f>'POSEBNI DIO'!E68</f>
        <v>0</v>
      </c>
      <c r="F58" s="60">
        <f>'POSEBNI DIO'!F68</f>
        <v>0</v>
      </c>
      <c r="G58" s="60">
        <f>'POSEBNI DIO'!G68</f>
        <v>0</v>
      </c>
      <c r="H58" s="51" t="e">
        <f t="shared" si="8"/>
        <v>#DIV/0!</v>
      </c>
    </row>
    <row r="59" spans="1:8">
      <c r="A59" s="10"/>
      <c r="B59" s="10"/>
      <c r="C59" s="11" t="s">
        <v>202</v>
      </c>
      <c r="D59" s="11" t="s">
        <v>35</v>
      </c>
      <c r="E59" s="60">
        <f>'POSEBNI DIO'!E100</f>
        <v>2343272</v>
      </c>
      <c r="F59" s="60">
        <f>'POSEBNI DIO'!F100</f>
        <v>2304800</v>
      </c>
      <c r="G59" s="60">
        <f>'POSEBNI DIO'!G100</f>
        <v>1283476.95</v>
      </c>
      <c r="H59" s="51">
        <f t="shared" si="8"/>
        <v>55.687129035057268</v>
      </c>
    </row>
    <row r="60" spans="1:8">
      <c r="A60" s="10"/>
      <c r="B60" s="24"/>
      <c r="C60" s="90" t="s">
        <v>34</v>
      </c>
      <c r="D60" s="11" t="s">
        <v>37</v>
      </c>
      <c r="E60" s="46">
        <v>0</v>
      </c>
      <c r="F60" s="46">
        <v>0</v>
      </c>
      <c r="G60" s="46">
        <v>0</v>
      </c>
      <c r="H60" s="51"/>
    </row>
    <row r="61" spans="1:8" s="33" customFormat="1">
      <c r="A61" s="11"/>
      <c r="B61" s="16"/>
      <c r="C61" s="16" t="s">
        <v>43</v>
      </c>
      <c r="D61" s="16" t="s">
        <v>44</v>
      </c>
      <c r="E61" s="53">
        <f>'POSEBNI DIO'!E106</f>
        <v>0</v>
      </c>
      <c r="F61" s="53">
        <f>'POSEBNI DIO'!F106</f>
        <v>0</v>
      </c>
      <c r="G61" s="53">
        <f>'POSEBNI DIO'!G106</f>
        <v>0</v>
      </c>
      <c r="H61" s="51"/>
    </row>
    <row r="62" spans="1:8">
      <c r="A62" s="14"/>
      <c r="B62" s="14"/>
      <c r="C62" s="11" t="s">
        <v>46</v>
      </c>
      <c r="D62" s="11" t="s">
        <v>47</v>
      </c>
      <c r="E62" s="46">
        <v>0</v>
      </c>
      <c r="F62" s="46">
        <v>0</v>
      </c>
      <c r="G62" s="46">
        <v>0</v>
      </c>
      <c r="H62" s="51"/>
    </row>
    <row r="63" spans="1:8">
      <c r="A63" s="10"/>
      <c r="B63" s="10">
        <v>32</v>
      </c>
      <c r="C63" s="11"/>
      <c r="D63" s="10" t="s">
        <v>26</v>
      </c>
      <c r="E63" s="62">
        <f>SUM(E65:E81)</f>
        <v>496041.99000000005</v>
      </c>
      <c r="F63" s="62">
        <f>SUM(F64:F81)</f>
        <v>620225.56999999995</v>
      </c>
      <c r="G63" s="62">
        <f>SUM(G64:G81)</f>
        <v>278370.55</v>
      </c>
      <c r="H63" s="51">
        <f t="shared" si="8"/>
        <v>44.88214666802596</v>
      </c>
    </row>
    <row r="64" spans="1:8">
      <c r="A64" s="10"/>
      <c r="B64" s="10"/>
      <c r="C64" s="11" t="s">
        <v>45</v>
      </c>
      <c r="D64" s="11" t="s">
        <v>9</v>
      </c>
      <c r="E64" s="60">
        <f>'POSEBNI DIO'!E16+'POSEBNI DIO'!E21+'POSEBNI DIO'!E43+'POSEBNI DIO'!E50</f>
        <v>2900.89</v>
      </c>
      <c r="F64" s="60">
        <v>7411.97</v>
      </c>
      <c r="G64" s="60">
        <f>'POSEBNI DIO'!G16+'POSEBNI DIO'!G21+'POSEBNI DIO'!G43+'POSEBNI DIO'!G50</f>
        <v>401.78</v>
      </c>
      <c r="H64" s="51">
        <f t="shared" si="8"/>
        <v>5.4206911253013708</v>
      </c>
    </row>
    <row r="65" spans="1:8">
      <c r="A65" s="10"/>
      <c r="B65" s="10"/>
      <c r="C65" s="11" t="s">
        <v>238</v>
      </c>
      <c r="D65" s="158" t="s">
        <v>226</v>
      </c>
      <c r="E65" s="60">
        <f>'POSEBNI DIO'!E11+'POSEBNI DIO'!E54</f>
        <v>194.62</v>
      </c>
      <c r="F65" s="60">
        <f>'POSEBNI DIO'!F54</f>
        <v>194.62</v>
      </c>
      <c r="G65" s="60">
        <v>154.5</v>
      </c>
      <c r="H65" s="51"/>
    </row>
    <row r="66" spans="1:8">
      <c r="A66" s="10"/>
      <c r="B66" s="10"/>
      <c r="C66" s="158" t="s">
        <v>239</v>
      </c>
      <c r="D66" s="158" t="s">
        <v>240</v>
      </c>
      <c r="E66" s="60">
        <v>0</v>
      </c>
      <c r="F66" s="60">
        <v>3950</v>
      </c>
      <c r="G66" s="60">
        <v>3950</v>
      </c>
      <c r="H66" s="51"/>
    </row>
    <row r="67" spans="1:8">
      <c r="A67" s="10"/>
      <c r="B67" s="10"/>
      <c r="C67" s="16" t="s">
        <v>41</v>
      </c>
      <c r="D67" s="16" t="s">
        <v>42</v>
      </c>
      <c r="E67" s="53">
        <f>'POSEBNI DIO'!E84+'POSEBNI DIO'!E114</f>
        <v>2.66</v>
      </c>
      <c r="F67" s="53">
        <f>'POSEBNI DIO'!F84+'POSEBNI DIO'!F114</f>
        <v>75002.66</v>
      </c>
      <c r="G67" s="53">
        <f>'POSEBNI DIO'!G84+'POSEBNI DIO'!G114</f>
        <v>192.74</v>
      </c>
      <c r="H67" s="51">
        <f t="shared" si="8"/>
        <v>0.2569775525294703</v>
      </c>
    </row>
    <row r="68" spans="1:8">
      <c r="A68" s="10"/>
      <c r="B68" s="10"/>
      <c r="C68" s="89" t="s">
        <v>41</v>
      </c>
      <c r="D68" s="16" t="s">
        <v>149</v>
      </c>
      <c r="E68" s="53">
        <f>'POSEBNI DIO'!E89+'POSEBNI DIO'!E119</f>
        <v>0</v>
      </c>
      <c r="F68" s="53">
        <f>'POSEBNI DIO'!F89+'POSEBNI DIO'!F119</f>
        <v>0</v>
      </c>
      <c r="G68" s="53">
        <f>'POSEBNI DIO'!G89+'POSEBNI DIO'!G119</f>
        <v>1722</v>
      </c>
      <c r="H68" s="51" t="e">
        <f t="shared" si="8"/>
        <v>#DIV/0!</v>
      </c>
    </row>
    <row r="69" spans="1:8">
      <c r="A69" s="14"/>
      <c r="B69" s="14"/>
      <c r="C69" s="11" t="s">
        <v>50</v>
      </c>
      <c r="D69" s="11" t="s">
        <v>51</v>
      </c>
      <c r="E69" s="60">
        <f>'POSEBNI DIO'!E92+'POSEBNI DIO'!E124+'POSEBNI DIO'!E135</f>
        <v>263510.96000000002</v>
      </c>
      <c r="F69" s="60">
        <f>'POSEBNI DIO'!F92+'POSEBNI DIO'!F124+'POSEBNI DIO'!F135</f>
        <v>300402.01</v>
      </c>
      <c r="G69" s="60">
        <f>'POSEBNI DIO'!G92+'POSEBNI DIO'!G124+'POSEBNI DIO'!G135</f>
        <v>150389.07999999999</v>
      </c>
      <c r="H69" s="51">
        <f t="shared" si="8"/>
        <v>50.062607770167709</v>
      </c>
    </row>
    <row r="70" spans="1:8">
      <c r="A70" s="14"/>
      <c r="B70" s="14"/>
      <c r="C70" s="11" t="s">
        <v>50</v>
      </c>
      <c r="D70" s="11" t="s">
        <v>164</v>
      </c>
      <c r="E70" s="60">
        <v>0</v>
      </c>
      <c r="F70" s="60">
        <v>0</v>
      </c>
      <c r="G70" s="60">
        <v>0</v>
      </c>
      <c r="H70" s="51"/>
    </row>
    <row r="71" spans="1:8" ht="15" customHeight="1">
      <c r="A71" s="10"/>
      <c r="B71" s="10"/>
      <c r="C71" s="139" t="s">
        <v>205</v>
      </c>
      <c r="D71" s="15" t="s">
        <v>206</v>
      </c>
      <c r="E71" s="54">
        <f>'POSEBNI DIO'!E110</f>
        <v>0</v>
      </c>
      <c r="F71" s="54">
        <v>0</v>
      </c>
      <c r="G71" s="54">
        <f>'POSEBNI DIO'!G110</f>
        <v>0</v>
      </c>
      <c r="H71" s="51"/>
    </row>
    <row r="72" spans="1:8">
      <c r="A72" s="10"/>
      <c r="B72" s="10"/>
      <c r="C72" s="11" t="s">
        <v>209</v>
      </c>
      <c r="D72" s="15" t="s">
        <v>207</v>
      </c>
      <c r="E72" s="54">
        <f>'POSEBNI DIO'!E57</f>
        <v>50.93</v>
      </c>
      <c r="F72" s="54">
        <f>'POSEBNI DIO'!F57</f>
        <v>50.93</v>
      </c>
      <c r="G72" s="54">
        <f>'POSEBNI DIO'!G57</f>
        <v>36.35</v>
      </c>
      <c r="H72" s="51">
        <f t="shared" si="8"/>
        <v>71.37247202042019</v>
      </c>
    </row>
    <row r="73" spans="1:8">
      <c r="A73" s="10"/>
      <c r="B73" s="10"/>
      <c r="C73" s="11" t="s">
        <v>140</v>
      </c>
      <c r="D73" s="15" t="s">
        <v>177</v>
      </c>
      <c r="E73" s="54">
        <f>'POSEBNI DIO'!E61</f>
        <v>0</v>
      </c>
      <c r="F73" s="54">
        <f>'POSEBNI DIO'!F61</f>
        <v>0</v>
      </c>
      <c r="G73" s="54">
        <f>'POSEBNI DIO'!G61</f>
        <v>0</v>
      </c>
      <c r="H73" s="51" t="e">
        <f t="shared" si="8"/>
        <v>#DIV/0!</v>
      </c>
    </row>
    <row r="74" spans="1:8">
      <c r="A74" s="10"/>
      <c r="B74" s="24"/>
      <c r="C74" s="11" t="s">
        <v>208</v>
      </c>
      <c r="D74" s="11" t="s">
        <v>49</v>
      </c>
      <c r="E74" s="60">
        <f>'POSEBNI DIO'!E65</f>
        <v>288.57</v>
      </c>
      <c r="F74" s="60">
        <f>'POSEBNI DIO'!F65</f>
        <v>288.57</v>
      </c>
      <c r="G74" s="60">
        <f>'POSEBNI DIO'!G65</f>
        <v>205.9</v>
      </c>
      <c r="H74" s="51">
        <f t="shared" si="8"/>
        <v>71.351838375437509</v>
      </c>
    </row>
    <row r="75" spans="1:8">
      <c r="A75" s="10"/>
      <c r="B75" s="24"/>
      <c r="C75" s="11" t="s">
        <v>48</v>
      </c>
      <c r="D75" s="11" t="s">
        <v>153</v>
      </c>
      <c r="E75" s="60">
        <f>'POSEBNI DIO'!E69</f>
        <v>0</v>
      </c>
      <c r="F75" s="60">
        <f>'POSEBNI DIO'!F69</f>
        <v>0</v>
      </c>
      <c r="G75" s="60">
        <f>'POSEBNI DIO'!G69</f>
        <v>0</v>
      </c>
      <c r="H75" s="51" t="e">
        <f t="shared" si="8"/>
        <v>#DIV/0!</v>
      </c>
    </row>
    <row r="76" spans="1:8">
      <c r="A76" s="10"/>
      <c r="B76" s="10"/>
      <c r="C76" s="11" t="s">
        <v>202</v>
      </c>
      <c r="D76" s="11" t="s">
        <v>35</v>
      </c>
      <c r="E76" s="60">
        <f>'POSEBNI DIO'!E45+'POSEBNI DIO'!E101</f>
        <v>217694.25</v>
      </c>
      <c r="F76" s="60">
        <f>'POSEBNI DIO'!F45+'POSEBNI DIO'!F101</f>
        <v>206554.25</v>
      </c>
      <c r="G76" s="60">
        <f>'POSEBNI DIO'!G45+'POSEBNI DIO'!G101</f>
        <v>110878.56</v>
      </c>
      <c r="H76" s="51">
        <f t="shared" si="8"/>
        <v>53.680115514447166</v>
      </c>
    </row>
    <row r="77" spans="1:8">
      <c r="A77" s="10"/>
      <c r="B77" s="24"/>
      <c r="C77" s="11" t="s">
        <v>228</v>
      </c>
      <c r="D77" s="11" t="s">
        <v>163</v>
      </c>
      <c r="E77" s="46">
        <f>'POSEBNI DIO'!E40</f>
        <v>14300</v>
      </c>
      <c r="F77" s="46">
        <f>'POSEBNI DIO'!F38</f>
        <v>20068.2</v>
      </c>
      <c r="G77" s="46">
        <f>'POSEBNI DIO'!G37</f>
        <v>9194.7000000000007</v>
      </c>
      <c r="H77" s="51">
        <f t="shared" si="8"/>
        <v>45.817263132717436</v>
      </c>
    </row>
    <row r="78" spans="1:8">
      <c r="A78" s="10"/>
      <c r="B78" s="24"/>
      <c r="C78" s="11" t="s">
        <v>203</v>
      </c>
      <c r="D78" s="11" t="s">
        <v>185</v>
      </c>
      <c r="E78" s="46">
        <v>0</v>
      </c>
      <c r="F78" s="46">
        <v>4253</v>
      </c>
      <c r="G78" s="46">
        <v>1244.94</v>
      </c>
      <c r="H78" s="51"/>
    </row>
    <row r="79" spans="1:8" s="33" customFormat="1">
      <c r="A79" s="11"/>
      <c r="B79" s="16"/>
      <c r="C79" s="16" t="s">
        <v>43</v>
      </c>
      <c r="D79" s="16" t="s">
        <v>44</v>
      </c>
      <c r="E79" s="53">
        <f>'POSEBNI DIO'!E107</f>
        <v>0</v>
      </c>
      <c r="F79" s="53">
        <f>'POSEBNI DIO'!F107</f>
        <v>2049.36</v>
      </c>
      <c r="G79" s="53">
        <f>'POSEBNI DIO'!G107</f>
        <v>0</v>
      </c>
      <c r="H79" s="51">
        <f t="shared" si="8"/>
        <v>0</v>
      </c>
    </row>
    <row r="80" spans="1:8" s="33" customFormat="1">
      <c r="A80" s="11"/>
      <c r="B80" s="16"/>
      <c r="C80" s="16" t="s">
        <v>43</v>
      </c>
      <c r="D80" s="16" t="s">
        <v>162</v>
      </c>
      <c r="E80" s="53">
        <v>0</v>
      </c>
      <c r="F80" s="53">
        <v>0</v>
      </c>
      <c r="G80" s="53">
        <v>0</v>
      </c>
      <c r="H80" s="51" t="e">
        <f t="shared" si="8"/>
        <v>#DIV/0!</v>
      </c>
    </row>
    <row r="81" spans="1:8">
      <c r="A81" s="14"/>
      <c r="B81" s="14"/>
      <c r="C81" s="11" t="s">
        <v>46</v>
      </c>
      <c r="D81" s="11" t="s">
        <v>47</v>
      </c>
      <c r="E81" s="46">
        <v>0</v>
      </c>
      <c r="F81" s="46">
        <v>0</v>
      </c>
      <c r="G81" s="46">
        <v>0</v>
      </c>
      <c r="H81" s="51"/>
    </row>
    <row r="82" spans="1:8">
      <c r="A82" s="10"/>
      <c r="B82" s="10">
        <v>34</v>
      </c>
      <c r="C82" s="11"/>
      <c r="D82" s="10" t="s">
        <v>52</v>
      </c>
      <c r="E82" s="62">
        <f t="shared" ref="E82" si="9">E84+E83+E85+E86+E87+E88+E89+E90+E91</f>
        <v>960</v>
      </c>
      <c r="F82" s="62">
        <f>F84+F83+F85+F86+F87+F88+F89+F90+F91</f>
        <v>720</v>
      </c>
      <c r="G82" s="62">
        <f>G84+G83+G85+G86+G87+G88+G89+G90+G91</f>
        <v>171.06</v>
      </c>
      <c r="H82" s="51">
        <f t="shared" si="8"/>
        <v>23.758333333333333</v>
      </c>
    </row>
    <row r="83" spans="1:8">
      <c r="A83" s="10"/>
      <c r="B83" s="10"/>
      <c r="C83" s="11" t="s">
        <v>45</v>
      </c>
      <c r="D83" s="11" t="s">
        <v>9</v>
      </c>
      <c r="E83" s="46">
        <v>0</v>
      </c>
      <c r="F83" s="46">
        <v>0</v>
      </c>
      <c r="G83" s="46">
        <v>0</v>
      </c>
      <c r="H83" s="51"/>
    </row>
    <row r="84" spans="1:8">
      <c r="A84" s="10"/>
      <c r="B84" s="10"/>
      <c r="C84" s="16" t="s">
        <v>41</v>
      </c>
      <c r="D84" s="16" t="s">
        <v>42</v>
      </c>
      <c r="E84" s="53">
        <f>'POSEBNI DIO'!E85</f>
        <v>0</v>
      </c>
      <c r="F84" s="53">
        <f>'POSEBNI DIO'!F85</f>
        <v>0</v>
      </c>
      <c r="G84" s="53">
        <f>'POSEBNI DIO'!G85</f>
        <v>0</v>
      </c>
      <c r="H84" s="51"/>
    </row>
    <row r="85" spans="1:8">
      <c r="A85" s="14"/>
      <c r="B85" s="14"/>
      <c r="C85" s="11" t="s">
        <v>50</v>
      </c>
      <c r="D85" s="11" t="s">
        <v>51</v>
      </c>
      <c r="E85" s="60">
        <f>'POSEBNI DIO'!E93</f>
        <v>960</v>
      </c>
      <c r="F85" s="60">
        <f>'POSEBNI DIO'!F93</f>
        <v>720</v>
      </c>
      <c r="G85" s="60">
        <f>'POSEBNI DIO'!G93</f>
        <v>171.06</v>
      </c>
      <c r="H85" s="51">
        <f t="shared" si="8"/>
        <v>23.758333333333333</v>
      </c>
    </row>
    <row r="86" spans="1:8" ht="15" customHeight="1">
      <c r="A86" s="10"/>
      <c r="B86" s="10"/>
      <c r="C86" s="11" t="s">
        <v>38</v>
      </c>
      <c r="D86" s="15" t="s">
        <v>39</v>
      </c>
      <c r="E86" s="46">
        <v>0</v>
      </c>
      <c r="F86" s="46">
        <v>0</v>
      </c>
      <c r="G86" s="46">
        <v>0</v>
      </c>
      <c r="H86" s="51"/>
    </row>
    <row r="87" spans="1:8">
      <c r="A87" s="10"/>
      <c r="B87" s="24"/>
      <c r="C87" s="11" t="s">
        <v>48</v>
      </c>
      <c r="D87" s="11" t="s">
        <v>49</v>
      </c>
      <c r="E87" s="46">
        <v>0</v>
      </c>
      <c r="F87" s="46">
        <v>0</v>
      </c>
      <c r="G87" s="46">
        <v>0</v>
      </c>
      <c r="H87" s="51"/>
    </row>
    <row r="88" spans="1:8">
      <c r="A88" s="10"/>
      <c r="B88" s="10"/>
      <c r="C88" s="11" t="s">
        <v>34</v>
      </c>
      <c r="D88" s="11" t="s">
        <v>35</v>
      </c>
      <c r="E88" s="60">
        <f>'POSEBNI DIO'!E102</f>
        <v>0</v>
      </c>
      <c r="F88" s="60">
        <f>'POSEBNI DIO'!F102</f>
        <v>0</v>
      </c>
      <c r="G88" s="60">
        <f>'POSEBNI DIO'!G102</f>
        <v>0</v>
      </c>
      <c r="H88" s="51" t="e">
        <f t="shared" si="8"/>
        <v>#DIV/0!</v>
      </c>
    </row>
    <row r="89" spans="1:8">
      <c r="A89" s="10"/>
      <c r="B89" s="24"/>
      <c r="C89" s="11" t="s">
        <v>36</v>
      </c>
      <c r="D89" s="11" t="s">
        <v>37</v>
      </c>
      <c r="E89" s="46">
        <v>0</v>
      </c>
      <c r="F89" s="46">
        <v>0</v>
      </c>
      <c r="G89" s="46">
        <v>0</v>
      </c>
      <c r="H89" s="51"/>
    </row>
    <row r="90" spans="1:8" s="33" customFormat="1">
      <c r="A90" s="11"/>
      <c r="B90" s="16"/>
      <c r="C90" s="16" t="s">
        <v>43</v>
      </c>
      <c r="D90" s="16" t="s">
        <v>44</v>
      </c>
      <c r="E90" s="59">
        <v>0</v>
      </c>
      <c r="F90" s="59">
        <v>0</v>
      </c>
      <c r="G90" s="59">
        <v>0</v>
      </c>
      <c r="H90" s="51"/>
    </row>
    <row r="91" spans="1:8">
      <c r="A91" s="14"/>
      <c r="B91" s="14"/>
      <c r="C91" s="11" t="s">
        <v>46</v>
      </c>
      <c r="D91" s="11" t="s">
        <v>47</v>
      </c>
      <c r="E91" s="46">
        <v>0</v>
      </c>
      <c r="F91" s="46">
        <v>0</v>
      </c>
      <c r="G91" s="46">
        <v>0</v>
      </c>
      <c r="H91" s="51"/>
    </row>
    <row r="92" spans="1:8">
      <c r="A92" s="10"/>
      <c r="B92" s="10">
        <v>37</v>
      </c>
      <c r="C92" s="11"/>
      <c r="D92" s="10" t="s">
        <v>142</v>
      </c>
      <c r="E92" s="62">
        <f t="shared" ref="E92" si="10">E93+E94+E95+E96+E97+E98+E100+E101+E102</f>
        <v>68155.429999999993</v>
      </c>
      <c r="F92" s="62">
        <f>F93+F94+F95+F96+F97+F98+F100+F101+F102+F99</f>
        <v>68995.429999999993</v>
      </c>
      <c r="G92" s="62">
        <f t="shared" ref="G92" si="11">G93+G94+G95+G96+G97+G98+G100+G101+G102</f>
        <v>0</v>
      </c>
      <c r="H92" s="51">
        <f t="shared" si="8"/>
        <v>0</v>
      </c>
    </row>
    <row r="93" spans="1:8">
      <c r="A93" s="10"/>
      <c r="B93" s="10"/>
      <c r="C93" s="11" t="s">
        <v>45</v>
      </c>
      <c r="D93" s="11" t="s">
        <v>9</v>
      </c>
      <c r="E93" s="46">
        <v>0</v>
      </c>
      <c r="F93" s="46">
        <v>0</v>
      </c>
      <c r="G93" s="46">
        <v>0</v>
      </c>
      <c r="H93" s="51"/>
    </row>
    <row r="94" spans="1:8">
      <c r="A94" s="10"/>
      <c r="B94" s="10"/>
      <c r="C94" s="16" t="s">
        <v>41</v>
      </c>
      <c r="D94" s="16" t="s">
        <v>42</v>
      </c>
      <c r="E94" s="46">
        <v>0</v>
      </c>
      <c r="F94" s="46">
        <v>0</v>
      </c>
      <c r="G94" s="46">
        <v>0</v>
      </c>
      <c r="H94" s="51"/>
    </row>
    <row r="95" spans="1:8">
      <c r="A95" s="14"/>
      <c r="B95" s="14"/>
      <c r="C95" s="11" t="s">
        <v>50</v>
      </c>
      <c r="D95" s="11" t="s">
        <v>51</v>
      </c>
      <c r="E95" s="46">
        <v>0</v>
      </c>
      <c r="F95" s="46">
        <v>0</v>
      </c>
      <c r="G95" s="46">
        <v>0</v>
      </c>
      <c r="H95" s="51"/>
    </row>
    <row r="96" spans="1:8" ht="15" customHeight="1">
      <c r="A96" s="10"/>
      <c r="B96" s="10"/>
      <c r="C96" s="11" t="s">
        <v>38</v>
      </c>
      <c r="D96" s="15" t="s">
        <v>39</v>
      </c>
      <c r="E96" s="46">
        <v>0</v>
      </c>
      <c r="F96" s="46">
        <v>0</v>
      </c>
      <c r="G96" s="46">
        <v>0</v>
      </c>
      <c r="H96" s="51"/>
    </row>
    <row r="97" spans="1:8">
      <c r="A97" s="10"/>
      <c r="B97" s="24"/>
      <c r="C97" s="11" t="s">
        <v>48</v>
      </c>
      <c r="D97" s="11" t="s">
        <v>49</v>
      </c>
      <c r="E97" s="46">
        <v>0</v>
      </c>
      <c r="F97" s="46">
        <v>0</v>
      </c>
      <c r="G97" s="46">
        <v>0</v>
      </c>
      <c r="H97" s="51"/>
    </row>
    <row r="98" spans="1:8">
      <c r="A98" s="10"/>
      <c r="B98" s="10"/>
      <c r="C98" s="11" t="s">
        <v>202</v>
      </c>
      <c r="D98" s="11" t="s">
        <v>35</v>
      </c>
      <c r="E98" s="60">
        <f>'POSEBNI DIO'!E28+'POSEBNI DIO'!E103</f>
        <v>68155.429999999993</v>
      </c>
      <c r="F98" s="60">
        <f>'POSEBNI DIO'!F28+'POSEBNI DIO'!F103</f>
        <v>0</v>
      </c>
      <c r="G98" s="60">
        <f>'POSEBNI DIO'!G28+'POSEBNI DIO'!G103</f>
        <v>0</v>
      </c>
      <c r="H98" s="51" t="e">
        <f t="shared" si="8"/>
        <v>#DIV/0!</v>
      </c>
    </row>
    <row r="99" spans="1:8">
      <c r="A99" s="10"/>
      <c r="B99" s="10"/>
      <c r="C99" s="158" t="s">
        <v>228</v>
      </c>
      <c r="D99" s="158" t="s">
        <v>234</v>
      </c>
      <c r="E99" s="60">
        <v>0</v>
      </c>
      <c r="F99" s="60">
        <v>840</v>
      </c>
      <c r="G99" s="60">
        <v>840</v>
      </c>
      <c r="H99" s="51"/>
    </row>
    <row r="100" spans="1:8">
      <c r="A100" s="10"/>
      <c r="B100" s="24"/>
      <c r="C100" s="11" t="s">
        <v>203</v>
      </c>
      <c r="D100" s="11" t="s">
        <v>185</v>
      </c>
      <c r="E100" s="46">
        <v>0</v>
      </c>
      <c r="F100" s="46">
        <f>'POSEBNI DIO'!F31</f>
        <v>68155.429999999993</v>
      </c>
      <c r="G100" s="46">
        <v>0</v>
      </c>
      <c r="H100" s="51"/>
    </row>
    <row r="101" spans="1:8" s="33" customFormat="1">
      <c r="A101" s="11"/>
      <c r="B101" s="16"/>
      <c r="C101" s="16" t="s">
        <v>43</v>
      </c>
      <c r="D101" s="16" t="s">
        <v>44</v>
      </c>
      <c r="E101" s="59">
        <v>0</v>
      </c>
      <c r="F101" s="59">
        <v>0</v>
      </c>
      <c r="G101" s="59">
        <v>0</v>
      </c>
      <c r="H101" s="51"/>
    </row>
    <row r="102" spans="1:8">
      <c r="A102" s="14"/>
      <c r="B102" s="14"/>
      <c r="C102" s="11" t="s">
        <v>46</v>
      </c>
      <c r="D102" s="11" t="s">
        <v>47</v>
      </c>
      <c r="E102" s="46">
        <v>0</v>
      </c>
      <c r="F102" s="46">
        <v>0</v>
      </c>
      <c r="G102" s="46">
        <v>0</v>
      </c>
      <c r="H102" s="51"/>
    </row>
    <row r="103" spans="1:8">
      <c r="A103" s="10"/>
      <c r="B103" s="10">
        <v>38</v>
      </c>
      <c r="C103" s="11"/>
      <c r="D103" s="10" t="s">
        <v>53</v>
      </c>
      <c r="E103" s="62">
        <f t="shared" ref="E103:F103" si="12">E104+E105+E106+E107+E108+E109+E110+E111+E112</f>
        <v>1503</v>
      </c>
      <c r="F103" s="62">
        <f t="shared" si="12"/>
        <v>1570.5</v>
      </c>
      <c r="G103" s="62">
        <f t="shared" ref="G103" si="13">G104+G105+G106+G107+G108+G109+G110+G111+G112</f>
        <v>1567.88</v>
      </c>
      <c r="H103" s="51">
        <f t="shared" si="8"/>
        <v>99.833174148360399</v>
      </c>
    </row>
    <row r="104" spans="1:8">
      <c r="A104" s="10"/>
      <c r="B104" s="10"/>
      <c r="C104" s="11" t="s">
        <v>45</v>
      </c>
      <c r="D104" s="11" t="s">
        <v>9</v>
      </c>
      <c r="E104" s="60">
        <v>0</v>
      </c>
      <c r="F104" s="60">
        <v>0</v>
      </c>
      <c r="G104" s="60">
        <v>0</v>
      </c>
      <c r="H104" s="51"/>
    </row>
    <row r="105" spans="1:8">
      <c r="A105" s="10"/>
      <c r="B105" s="10"/>
      <c r="C105" s="16" t="s">
        <v>41</v>
      </c>
      <c r="D105" s="16" t="s">
        <v>42</v>
      </c>
      <c r="E105" s="53">
        <f>'POSEBNI DIO'!E75</f>
        <v>0</v>
      </c>
      <c r="F105" s="53">
        <f>'POSEBNI DIO'!F75</f>
        <v>0</v>
      </c>
      <c r="G105" s="122">
        <f>'POSEBNI DIO'!G75</f>
        <v>0</v>
      </c>
      <c r="H105" s="51"/>
    </row>
    <row r="106" spans="1:8">
      <c r="A106" s="14"/>
      <c r="B106" s="14"/>
      <c r="C106" s="11" t="s">
        <v>50</v>
      </c>
      <c r="D106" s="11" t="s">
        <v>51</v>
      </c>
      <c r="E106" s="60">
        <v>0</v>
      </c>
      <c r="F106" s="60">
        <v>0</v>
      </c>
      <c r="G106" s="60">
        <v>0</v>
      </c>
      <c r="H106" s="51"/>
    </row>
    <row r="107" spans="1:8" ht="15" customHeight="1">
      <c r="A107" s="10"/>
      <c r="B107" s="10"/>
      <c r="C107" s="11" t="s">
        <v>38</v>
      </c>
      <c r="D107" s="15" t="s">
        <v>39</v>
      </c>
      <c r="E107" s="54">
        <f>'POSEBNI DIO'!E97</f>
        <v>0</v>
      </c>
      <c r="F107" s="54">
        <v>0</v>
      </c>
      <c r="G107" s="54">
        <v>0</v>
      </c>
      <c r="H107" s="51"/>
    </row>
    <row r="108" spans="1:8">
      <c r="A108" s="10"/>
      <c r="B108" s="24"/>
      <c r="C108" s="11" t="s">
        <v>48</v>
      </c>
      <c r="D108" s="11" t="s">
        <v>49</v>
      </c>
      <c r="E108" s="60">
        <v>0</v>
      </c>
      <c r="F108" s="60">
        <v>0</v>
      </c>
      <c r="G108" s="60">
        <v>0</v>
      </c>
      <c r="H108" s="51"/>
    </row>
    <row r="109" spans="1:8">
      <c r="A109" s="10"/>
      <c r="B109" s="10"/>
      <c r="C109" s="11" t="s">
        <v>202</v>
      </c>
      <c r="D109" s="11" t="s">
        <v>35</v>
      </c>
      <c r="E109" s="60">
        <v>1503</v>
      </c>
      <c r="F109" s="60">
        <f>'POSEBNI DIO'!F73</f>
        <v>1570.5</v>
      </c>
      <c r="G109" s="60">
        <f>'POSEBNI DIO'!G73</f>
        <v>1567.88</v>
      </c>
      <c r="H109" s="51">
        <f t="shared" si="8"/>
        <v>99.833174148360399</v>
      </c>
    </row>
    <row r="110" spans="1:8">
      <c r="A110" s="10"/>
      <c r="B110" s="24"/>
      <c r="C110" s="11" t="s">
        <v>36</v>
      </c>
      <c r="D110" s="11" t="s">
        <v>37</v>
      </c>
      <c r="E110" s="60">
        <v>0</v>
      </c>
      <c r="F110" s="60">
        <v>0</v>
      </c>
      <c r="G110" s="60">
        <v>0</v>
      </c>
      <c r="H110" s="51"/>
    </row>
    <row r="111" spans="1:8" s="33" customFormat="1">
      <c r="A111" s="11"/>
      <c r="B111" s="16"/>
      <c r="C111" s="16" t="s">
        <v>43</v>
      </c>
      <c r="D111" s="16" t="s">
        <v>44</v>
      </c>
      <c r="E111" s="53">
        <v>0</v>
      </c>
      <c r="F111" s="53">
        <v>0</v>
      </c>
      <c r="G111" s="53">
        <v>0</v>
      </c>
      <c r="H111" s="51"/>
    </row>
    <row r="112" spans="1:8">
      <c r="A112" s="14"/>
      <c r="B112" s="14"/>
      <c r="C112" s="11" t="s">
        <v>46</v>
      </c>
      <c r="D112" s="11" t="s">
        <v>47</v>
      </c>
      <c r="E112" s="60">
        <v>0</v>
      </c>
      <c r="F112" s="60">
        <v>0</v>
      </c>
      <c r="G112" s="60">
        <v>0</v>
      </c>
      <c r="H112" s="51"/>
    </row>
    <row r="113" spans="1:8">
      <c r="A113" s="12">
        <v>4</v>
      </c>
      <c r="B113" s="13"/>
      <c r="C113" s="13"/>
      <c r="D113" s="22" t="s">
        <v>15</v>
      </c>
      <c r="E113" s="63">
        <f t="shared" ref="E113" si="14">E114+E125</f>
        <v>49244.05</v>
      </c>
      <c r="F113" s="63">
        <f>F114+F125</f>
        <v>69336.03</v>
      </c>
      <c r="G113" s="63">
        <f>G114+G125</f>
        <v>18305.199999999997</v>
      </c>
      <c r="H113" s="51">
        <f t="shared" si="8"/>
        <v>26.40070393415948</v>
      </c>
    </row>
    <row r="114" spans="1:8">
      <c r="A114" s="14"/>
      <c r="B114" s="14">
        <v>42</v>
      </c>
      <c r="C114" s="14"/>
      <c r="D114" s="23" t="s">
        <v>32</v>
      </c>
      <c r="E114" s="51">
        <f>SUM(E115:E124)</f>
        <v>49244.05</v>
      </c>
      <c r="F114" s="51">
        <f>SUM(F115:F124)</f>
        <v>69038.81</v>
      </c>
      <c r="G114" s="51">
        <f>SUM(G115:G124)</f>
        <v>18305.199999999997</v>
      </c>
      <c r="H114" s="51">
        <f t="shared" si="8"/>
        <v>26.514361994362297</v>
      </c>
    </row>
    <row r="115" spans="1:8">
      <c r="A115" s="10"/>
      <c r="B115" s="10"/>
      <c r="C115" s="11" t="s">
        <v>45</v>
      </c>
      <c r="D115" s="11" t="s">
        <v>9</v>
      </c>
      <c r="E115" s="61">
        <v>0</v>
      </c>
      <c r="F115" s="61">
        <f>'POSEBNI DIO'!F35</f>
        <v>2100</v>
      </c>
      <c r="G115" s="61">
        <v>610.44000000000005</v>
      </c>
      <c r="H115" s="51"/>
    </row>
    <row r="116" spans="1:8">
      <c r="A116" s="10"/>
      <c r="B116" s="10"/>
      <c r="C116" s="16" t="s">
        <v>41</v>
      </c>
      <c r="D116" s="16" t="s">
        <v>42</v>
      </c>
      <c r="E116" s="52">
        <f>'POSEBNI DIO'!E116</f>
        <v>0</v>
      </c>
      <c r="F116" s="52">
        <f>'POSEBNI DIO'!F116</f>
        <v>0</v>
      </c>
      <c r="G116" s="52">
        <v>0</v>
      </c>
      <c r="H116" s="51" t="e">
        <f t="shared" ref="H116:H132" si="15">G116/F116*100</f>
        <v>#DIV/0!</v>
      </c>
    </row>
    <row r="117" spans="1:8">
      <c r="A117" s="10"/>
      <c r="B117" s="10"/>
      <c r="C117" s="89" t="s">
        <v>41</v>
      </c>
      <c r="D117" s="16" t="s">
        <v>149</v>
      </c>
      <c r="E117" s="52">
        <f>'POSEBNI DIO'!E121</f>
        <v>0</v>
      </c>
      <c r="F117" s="52">
        <f>'POSEBNI DIO'!F121</f>
        <v>17694.759999999998</v>
      </c>
      <c r="G117" s="52">
        <f>'POSEBNI DIO'!G121</f>
        <v>17694.759999999998</v>
      </c>
      <c r="H117" s="51">
        <f t="shared" si="15"/>
        <v>100</v>
      </c>
    </row>
    <row r="118" spans="1:8">
      <c r="A118" s="14"/>
      <c r="B118" s="14"/>
      <c r="C118" s="11" t="s">
        <v>50</v>
      </c>
      <c r="D118" s="11" t="s">
        <v>51</v>
      </c>
      <c r="E118" s="61">
        <f>'POSEBNI DIO'!E126</f>
        <v>0</v>
      </c>
      <c r="F118" s="61">
        <f>'POSEBNI DIO'!F126</f>
        <v>0</v>
      </c>
      <c r="G118" s="61">
        <f>'POSEBNI DIO'!G126</f>
        <v>0</v>
      </c>
      <c r="H118" s="51" t="e">
        <f t="shared" si="15"/>
        <v>#DIV/0!</v>
      </c>
    </row>
    <row r="119" spans="1:8" ht="15" customHeight="1">
      <c r="A119" s="10"/>
      <c r="B119" s="10"/>
      <c r="C119" s="11" t="s">
        <v>38</v>
      </c>
      <c r="D119" s="15" t="s">
        <v>39</v>
      </c>
      <c r="E119" s="46">
        <v>0</v>
      </c>
      <c r="F119" s="46">
        <v>0</v>
      </c>
      <c r="G119" s="46">
        <v>0</v>
      </c>
      <c r="H119" s="51"/>
    </row>
    <row r="120" spans="1:8">
      <c r="A120" s="10"/>
      <c r="B120" s="24"/>
      <c r="C120" s="11" t="s">
        <v>48</v>
      </c>
      <c r="D120" s="11" t="s">
        <v>49</v>
      </c>
      <c r="E120" s="46">
        <v>0</v>
      </c>
      <c r="F120" s="46">
        <v>0</v>
      </c>
      <c r="G120" s="46">
        <v>0</v>
      </c>
      <c r="H120" s="51"/>
    </row>
    <row r="121" spans="1:8">
      <c r="A121" s="10"/>
      <c r="B121" s="10"/>
      <c r="C121" s="11" t="s">
        <v>202</v>
      </c>
      <c r="D121" s="11" t="s">
        <v>35</v>
      </c>
      <c r="E121" s="61">
        <f>'POSEBNI DIO'!E29</f>
        <v>49244.05</v>
      </c>
      <c r="F121" s="61">
        <f>'POSEBNI DIO'!F29</f>
        <v>49244.05</v>
      </c>
      <c r="G121" s="61">
        <f>'POSEBNI DIO'!G29</f>
        <v>0</v>
      </c>
      <c r="H121" s="51">
        <f t="shared" si="15"/>
        <v>0</v>
      </c>
    </row>
    <row r="122" spans="1:8">
      <c r="A122" s="10"/>
      <c r="B122" s="24"/>
      <c r="C122" s="11" t="s">
        <v>228</v>
      </c>
      <c r="D122" s="158" t="s">
        <v>236</v>
      </c>
      <c r="E122" s="61">
        <v>0</v>
      </c>
      <c r="F122" s="61">
        <v>0</v>
      </c>
      <c r="G122" s="61">
        <v>0</v>
      </c>
      <c r="H122" s="51"/>
    </row>
    <row r="123" spans="1:8" s="33" customFormat="1">
      <c r="A123" s="11"/>
      <c r="B123" s="16"/>
      <c r="C123" s="16" t="s">
        <v>43</v>
      </c>
      <c r="D123" s="16" t="s">
        <v>44</v>
      </c>
      <c r="E123" s="52">
        <v>0</v>
      </c>
      <c r="F123" s="52">
        <v>0</v>
      </c>
      <c r="G123" s="52">
        <v>0</v>
      </c>
      <c r="H123" s="51"/>
    </row>
    <row r="124" spans="1:8" s="33" customFormat="1">
      <c r="A124" s="11"/>
      <c r="B124" s="16"/>
      <c r="C124" s="16" t="s">
        <v>46</v>
      </c>
      <c r="D124" s="16" t="s">
        <v>47</v>
      </c>
      <c r="E124" s="52">
        <v>0</v>
      </c>
      <c r="F124" s="52">
        <v>0</v>
      </c>
      <c r="G124" s="52">
        <v>0</v>
      </c>
      <c r="H124" s="51"/>
    </row>
    <row r="125" spans="1:8" s="33" customFormat="1">
      <c r="A125" s="11"/>
      <c r="B125" s="16">
        <v>45</v>
      </c>
      <c r="C125" s="16"/>
      <c r="D125" s="14" t="s">
        <v>159</v>
      </c>
      <c r="E125" s="51">
        <f>SUM(E126:E130)</f>
        <v>0</v>
      </c>
      <c r="F125" s="51">
        <f>SUM(F126:F130)</f>
        <v>297.22000000000003</v>
      </c>
      <c r="G125" s="51">
        <f>SUM(G126:G130)</f>
        <v>0</v>
      </c>
      <c r="H125" s="51">
        <f t="shared" si="15"/>
        <v>0</v>
      </c>
    </row>
    <row r="126" spans="1:8" s="33" customFormat="1">
      <c r="A126" s="11"/>
      <c r="B126" s="16"/>
      <c r="C126" s="16" t="s">
        <v>45</v>
      </c>
      <c r="D126" s="16" t="s">
        <v>9</v>
      </c>
      <c r="E126" s="52">
        <v>0</v>
      </c>
      <c r="F126" s="52">
        <f>'POSEBNI DIO'!F131</f>
        <v>297.22000000000003</v>
      </c>
      <c r="G126" s="52">
        <v>0</v>
      </c>
      <c r="H126" s="51"/>
    </row>
    <row r="127" spans="1:8" s="33" customFormat="1">
      <c r="A127" s="11"/>
      <c r="B127" s="16"/>
      <c r="C127" s="16" t="s">
        <v>45</v>
      </c>
      <c r="D127" s="16" t="s">
        <v>178</v>
      </c>
      <c r="E127" s="52">
        <v>0</v>
      </c>
      <c r="F127" s="52">
        <v>0</v>
      </c>
      <c r="G127" s="52">
        <v>0</v>
      </c>
      <c r="H127" s="51" t="e">
        <f t="shared" si="15"/>
        <v>#DIV/0!</v>
      </c>
    </row>
    <row r="128" spans="1:8" s="33" customFormat="1">
      <c r="A128" s="11"/>
      <c r="B128" s="16"/>
      <c r="C128" s="16" t="s">
        <v>50</v>
      </c>
      <c r="D128" s="16" t="s">
        <v>51</v>
      </c>
      <c r="E128" s="52">
        <f>'POSEBNI DIO'!E126</f>
        <v>0</v>
      </c>
      <c r="F128" s="52">
        <v>0</v>
      </c>
      <c r="G128" s="52">
        <v>0</v>
      </c>
      <c r="H128" s="51"/>
    </row>
    <row r="129" spans="1:8" s="33" customFormat="1" ht="25.5">
      <c r="A129" s="11"/>
      <c r="B129" s="16"/>
      <c r="C129" s="16" t="s">
        <v>204</v>
      </c>
      <c r="D129" s="16" t="s">
        <v>164</v>
      </c>
      <c r="E129" s="52">
        <v>0</v>
      </c>
      <c r="F129" s="52">
        <v>0</v>
      </c>
      <c r="G129" s="52">
        <v>0</v>
      </c>
      <c r="H129" s="51"/>
    </row>
    <row r="130" spans="1:8" s="33" customFormat="1">
      <c r="A130" s="11"/>
      <c r="B130" s="16"/>
      <c r="C130" s="16" t="s">
        <v>34</v>
      </c>
      <c r="D130" s="16" t="s">
        <v>161</v>
      </c>
      <c r="E130" s="52">
        <f>'POSEBNI DIO'!E131</f>
        <v>0</v>
      </c>
      <c r="F130" s="52">
        <v>0</v>
      </c>
      <c r="G130" s="52">
        <f>'POSEBNI DIO'!G131</f>
        <v>0</v>
      </c>
      <c r="H130" s="51" t="e">
        <f t="shared" si="15"/>
        <v>#DIV/0!</v>
      </c>
    </row>
    <row r="131" spans="1:8" s="33" customFormat="1">
      <c r="A131" s="11"/>
      <c r="B131" s="16"/>
      <c r="C131" s="16"/>
      <c r="D131" s="16"/>
      <c r="E131" s="52"/>
      <c r="F131" s="52"/>
      <c r="G131" s="52"/>
      <c r="H131" s="51"/>
    </row>
    <row r="132" spans="1:8" ht="29.25" customHeight="1">
      <c r="A132" s="196" t="s">
        <v>143</v>
      </c>
      <c r="B132" s="196"/>
      <c r="C132" s="196"/>
      <c r="D132" s="196"/>
      <c r="E132" s="64">
        <f>E113+E47</f>
        <v>3073654.1500000004</v>
      </c>
      <c r="F132" s="64">
        <f>F113+F47</f>
        <v>3250488.1999999997</v>
      </c>
      <c r="G132" s="64">
        <f>G113+G47</f>
        <v>1662719.19</v>
      </c>
      <c r="H132" s="51">
        <f t="shared" si="15"/>
        <v>51.15290650801316</v>
      </c>
    </row>
  </sheetData>
  <mergeCells count="12">
    <mergeCell ref="A132:D132"/>
    <mergeCell ref="C12:D12"/>
    <mergeCell ref="C25:D25"/>
    <mergeCell ref="C18:D18"/>
    <mergeCell ref="C21:D21"/>
    <mergeCell ref="A46:C46"/>
    <mergeCell ref="A1:H1"/>
    <mergeCell ref="A7:H7"/>
    <mergeCell ref="A5:H5"/>
    <mergeCell ref="A3:H3"/>
    <mergeCell ref="A43:H43"/>
    <mergeCell ref="A10:C10"/>
  </mergeCells>
  <pageMargins left="0.25" right="0.25" top="0.75" bottom="0.75" header="0.3" footer="0.3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9"/>
  <sheetViews>
    <sheetView topLeftCell="A22" workbookViewId="0">
      <selection activeCell="K19" sqref="K19"/>
    </sheetView>
  </sheetViews>
  <sheetFormatPr defaultRowHeight="15"/>
  <cols>
    <col min="1" max="1" width="37.7109375" style="36" customWidth="1"/>
    <col min="2" max="2" width="25.28515625" customWidth="1"/>
    <col min="3" max="3" width="24" customWidth="1"/>
    <col min="4" max="4" width="22.140625" customWidth="1"/>
    <col min="5" max="5" width="10.7109375" customWidth="1"/>
  </cols>
  <sheetData>
    <row r="1" spans="1:8" ht="42" customHeight="1">
      <c r="A1" s="172" t="s">
        <v>198</v>
      </c>
      <c r="B1" s="172"/>
      <c r="C1" s="172"/>
      <c r="D1" s="172"/>
      <c r="E1" s="172"/>
      <c r="F1" s="35"/>
      <c r="G1" s="35"/>
      <c r="H1" s="21"/>
    </row>
    <row r="2" spans="1:8" ht="18" customHeight="1">
      <c r="A2" s="35"/>
      <c r="B2" s="4"/>
      <c r="C2" s="4"/>
      <c r="D2" s="21"/>
      <c r="E2" s="21"/>
    </row>
    <row r="3" spans="1:8" ht="15.75">
      <c r="A3" s="172" t="s">
        <v>23</v>
      </c>
      <c r="B3" s="172"/>
      <c r="C3" s="172"/>
      <c r="D3" s="172"/>
      <c r="E3" s="172"/>
    </row>
    <row r="4" spans="1:8" ht="18">
      <c r="A4" s="35"/>
      <c r="B4" s="4"/>
      <c r="C4" s="4"/>
      <c r="D4" s="5"/>
      <c r="E4" s="5"/>
    </row>
    <row r="5" spans="1:8" ht="18" customHeight="1">
      <c r="A5" s="172" t="s">
        <v>4</v>
      </c>
      <c r="B5" s="172"/>
      <c r="C5" s="172"/>
      <c r="D5" s="172"/>
      <c r="E5" s="172"/>
    </row>
    <row r="6" spans="1:8" ht="18">
      <c r="A6" s="35"/>
      <c r="B6" s="4"/>
      <c r="C6" s="4"/>
      <c r="D6" s="5"/>
      <c r="E6" s="5"/>
    </row>
    <row r="7" spans="1:8" ht="15.75" customHeight="1">
      <c r="A7" s="172" t="s">
        <v>16</v>
      </c>
      <c r="B7" s="172"/>
      <c r="C7" s="172"/>
      <c r="D7" s="172"/>
      <c r="E7" s="172"/>
    </row>
    <row r="8" spans="1:8" ht="18">
      <c r="A8" s="35"/>
      <c r="B8" s="4"/>
      <c r="C8" s="4"/>
      <c r="D8" s="5"/>
      <c r="E8" s="5"/>
    </row>
    <row r="9" spans="1:8" ht="25.5">
      <c r="A9" s="18" t="s">
        <v>17</v>
      </c>
      <c r="B9" s="18" t="s">
        <v>181</v>
      </c>
      <c r="C9" s="18" t="s">
        <v>182</v>
      </c>
      <c r="D9" s="18" t="s">
        <v>180</v>
      </c>
      <c r="E9" s="18" t="s">
        <v>168</v>
      </c>
    </row>
    <row r="10" spans="1:8">
      <c r="A10" s="18">
        <v>1</v>
      </c>
      <c r="B10" s="18">
        <v>3</v>
      </c>
      <c r="C10" s="18">
        <v>4</v>
      </c>
      <c r="D10" s="18">
        <v>5</v>
      </c>
      <c r="E10" s="18" t="s">
        <v>176</v>
      </c>
    </row>
    <row r="11" spans="1:8" ht="15.75" customHeight="1">
      <c r="A11" s="9" t="s">
        <v>18</v>
      </c>
      <c r="B11" s="51">
        <f t="shared" ref="B11:D11" si="0">B40</f>
        <v>3073654.1500000004</v>
      </c>
      <c r="C11" s="51">
        <f t="shared" si="0"/>
        <v>3253601.2</v>
      </c>
      <c r="D11" s="51">
        <f t="shared" si="0"/>
        <v>1662719.19</v>
      </c>
      <c r="E11" s="51">
        <f>(D11/C11)*100</f>
        <v>51.103964124429254</v>
      </c>
    </row>
    <row r="12" spans="1:8" ht="15.75" customHeight="1">
      <c r="A12" s="37" t="s">
        <v>57</v>
      </c>
      <c r="B12" s="8"/>
      <c r="C12" s="8"/>
      <c r="D12" s="8"/>
      <c r="E12" s="8"/>
    </row>
    <row r="13" spans="1:8" s="33" customFormat="1">
      <c r="A13" s="38" t="s">
        <v>58</v>
      </c>
      <c r="B13" s="32"/>
      <c r="C13" s="32"/>
      <c r="D13" s="32"/>
      <c r="E13" s="32"/>
    </row>
    <row r="14" spans="1:8" s="33" customFormat="1">
      <c r="A14" s="38" t="s">
        <v>59</v>
      </c>
      <c r="B14" s="32"/>
      <c r="C14" s="32"/>
      <c r="D14" s="32"/>
      <c r="E14" s="32"/>
    </row>
    <row r="15" spans="1:8" s="33" customFormat="1">
      <c r="A15" s="38" t="s">
        <v>60</v>
      </c>
      <c r="B15" s="32"/>
      <c r="C15" s="32"/>
      <c r="D15" s="32"/>
      <c r="E15" s="32"/>
    </row>
    <row r="16" spans="1:8" s="33" customFormat="1">
      <c r="A16" s="38" t="s">
        <v>61</v>
      </c>
      <c r="B16" s="32"/>
      <c r="C16" s="32"/>
      <c r="D16" s="32"/>
      <c r="E16" s="32"/>
    </row>
    <row r="17" spans="1:5" s="33" customFormat="1">
      <c r="A17" s="38" t="s">
        <v>62</v>
      </c>
      <c r="B17" s="39"/>
      <c r="C17" s="39"/>
      <c r="D17" s="39"/>
      <c r="E17" s="39"/>
    </row>
    <row r="18" spans="1:5" s="33" customFormat="1" ht="25.5">
      <c r="A18" s="38" t="s">
        <v>63</v>
      </c>
      <c r="B18" s="39"/>
      <c r="C18" s="39"/>
      <c r="D18" s="39"/>
      <c r="E18" s="39"/>
    </row>
    <row r="19" spans="1:5" ht="25.5">
      <c r="A19" s="37" t="s">
        <v>64</v>
      </c>
      <c r="B19" s="40"/>
      <c r="C19" s="40"/>
      <c r="D19" s="40"/>
      <c r="E19" s="40"/>
    </row>
    <row r="20" spans="1:5" s="33" customFormat="1">
      <c r="A20" s="38" t="s">
        <v>65</v>
      </c>
      <c r="B20" s="39"/>
      <c r="C20" s="39"/>
      <c r="D20" s="39"/>
      <c r="E20" s="39"/>
    </row>
    <row r="21" spans="1:5" s="33" customFormat="1">
      <c r="A21" s="38" t="s">
        <v>66</v>
      </c>
      <c r="B21" s="39"/>
      <c r="C21" s="39"/>
      <c r="D21" s="39"/>
      <c r="E21" s="39"/>
    </row>
    <row r="22" spans="1:5" s="33" customFormat="1">
      <c r="A22" s="38" t="s">
        <v>67</v>
      </c>
      <c r="B22" s="39"/>
      <c r="C22" s="39"/>
      <c r="D22" s="39"/>
      <c r="E22" s="39"/>
    </row>
    <row r="23" spans="1:5" s="33" customFormat="1">
      <c r="A23" s="38" t="s">
        <v>68</v>
      </c>
      <c r="B23" s="39"/>
      <c r="C23" s="39"/>
      <c r="D23" s="39"/>
      <c r="E23" s="39"/>
    </row>
    <row r="24" spans="1:5" s="33" customFormat="1" ht="25.5">
      <c r="A24" s="38" t="s">
        <v>69</v>
      </c>
      <c r="B24" s="39"/>
      <c r="C24" s="39"/>
      <c r="D24" s="39"/>
      <c r="E24" s="39"/>
    </row>
    <row r="25" spans="1:5" s="33" customFormat="1" ht="25.5">
      <c r="A25" s="38" t="s">
        <v>70</v>
      </c>
      <c r="B25" s="39"/>
      <c r="C25" s="39"/>
      <c r="D25" s="39"/>
      <c r="E25" s="39"/>
    </row>
    <row r="26" spans="1:5">
      <c r="A26" s="37" t="s">
        <v>71</v>
      </c>
      <c r="B26" s="40"/>
      <c r="C26" s="40"/>
      <c r="D26" s="40"/>
      <c r="E26" s="40"/>
    </row>
    <row r="27" spans="1:5" s="33" customFormat="1">
      <c r="A27" s="38" t="s">
        <v>72</v>
      </c>
      <c r="B27" s="39"/>
      <c r="C27" s="39"/>
      <c r="D27" s="39"/>
      <c r="E27" s="39"/>
    </row>
    <row r="28" spans="1:5" s="33" customFormat="1">
      <c r="A28" s="38" t="s">
        <v>73</v>
      </c>
      <c r="B28" s="39"/>
      <c r="C28" s="39"/>
      <c r="D28" s="39"/>
      <c r="E28" s="39"/>
    </row>
    <row r="29" spans="1:5" s="33" customFormat="1">
      <c r="A29" s="38" t="s">
        <v>74</v>
      </c>
      <c r="B29" s="39"/>
      <c r="C29" s="39"/>
      <c r="D29" s="39"/>
      <c r="E29" s="39"/>
    </row>
    <row r="30" spans="1:5" s="33" customFormat="1">
      <c r="A30" s="38" t="s">
        <v>75</v>
      </c>
      <c r="B30" s="39"/>
      <c r="C30" s="39"/>
      <c r="D30" s="39"/>
      <c r="E30" s="39"/>
    </row>
    <row r="31" spans="1:5" s="33" customFormat="1">
      <c r="A31" s="38" t="s">
        <v>76</v>
      </c>
      <c r="B31" s="39"/>
      <c r="C31" s="39"/>
      <c r="D31" s="39"/>
      <c r="E31" s="39"/>
    </row>
    <row r="32" spans="1:5" s="33" customFormat="1" ht="25.5">
      <c r="A32" s="38" t="s">
        <v>77</v>
      </c>
      <c r="B32" s="39"/>
      <c r="C32" s="39"/>
      <c r="D32" s="39"/>
      <c r="E32" s="39"/>
    </row>
    <row r="33" spans="1:5">
      <c r="A33" s="37" t="s">
        <v>78</v>
      </c>
      <c r="B33" s="40"/>
      <c r="C33" s="40"/>
      <c r="D33" s="40"/>
      <c r="E33" s="40"/>
    </row>
    <row r="34" spans="1:5" s="33" customFormat="1">
      <c r="A34" s="38" t="s">
        <v>79</v>
      </c>
      <c r="B34" s="39"/>
      <c r="C34" s="39"/>
      <c r="D34" s="39"/>
      <c r="E34" s="39"/>
    </row>
    <row r="35" spans="1:5" s="33" customFormat="1">
      <c r="A35" s="38" t="s">
        <v>80</v>
      </c>
      <c r="B35" s="39"/>
      <c r="C35" s="39"/>
      <c r="D35" s="39"/>
      <c r="E35" s="39"/>
    </row>
    <row r="36" spans="1:5" s="33" customFormat="1">
      <c r="A36" s="38" t="s">
        <v>81</v>
      </c>
      <c r="B36" s="39"/>
      <c r="C36" s="39"/>
      <c r="D36" s="39"/>
      <c r="E36" s="39"/>
    </row>
    <row r="37" spans="1:5" s="33" customFormat="1">
      <c r="A37" s="38" t="s">
        <v>82</v>
      </c>
      <c r="B37" s="39"/>
      <c r="C37" s="39"/>
      <c r="D37" s="39"/>
      <c r="E37" s="39"/>
    </row>
    <row r="38" spans="1:5" s="33" customFormat="1" ht="25.5">
      <c r="A38" s="38" t="s">
        <v>83</v>
      </c>
      <c r="B38" s="39"/>
      <c r="C38" s="39"/>
      <c r="D38" s="39"/>
      <c r="E38" s="39"/>
    </row>
    <row r="39" spans="1:5" s="33" customFormat="1" ht="25.5">
      <c r="A39" s="38" t="s">
        <v>84</v>
      </c>
      <c r="B39" s="39"/>
      <c r="C39" s="39"/>
      <c r="D39" s="39"/>
      <c r="E39" s="39"/>
    </row>
    <row r="40" spans="1:5">
      <c r="A40" s="37" t="s">
        <v>85</v>
      </c>
      <c r="B40" s="76">
        <f>'POSEBNI DIO'!E7</f>
        <v>3073654.1500000004</v>
      </c>
      <c r="C40" s="76">
        <f>'POSEBNI DIO'!F7</f>
        <v>3253601.2</v>
      </c>
      <c r="D40" s="76">
        <f>'POSEBNI DIO'!G7</f>
        <v>1662719.19</v>
      </c>
      <c r="E40" s="76">
        <f>(D40/C40)*100</f>
        <v>51.103964124429254</v>
      </c>
    </row>
    <row r="41" spans="1:5" s="33" customFormat="1">
      <c r="A41" s="38" t="s">
        <v>86</v>
      </c>
      <c r="B41" s="50">
        <f>B40-B46</f>
        <v>2909099.9000000004</v>
      </c>
      <c r="C41" s="50">
        <f>C40-C46</f>
        <v>3089046.95</v>
      </c>
      <c r="D41" s="50">
        <f t="shared" ref="D41" si="1">D40-D46</f>
        <v>1570853.68</v>
      </c>
      <c r="E41" s="50"/>
    </row>
    <row r="42" spans="1:5" s="33" customFormat="1">
      <c r="A42" s="38" t="s">
        <v>87</v>
      </c>
      <c r="B42" s="39"/>
      <c r="C42" s="39"/>
      <c r="D42" s="39"/>
      <c r="E42" s="39"/>
    </row>
    <row r="43" spans="1:5" s="33" customFormat="1" ht="25.5">
      <c r="A43" s="38" t="s">
        <v>88</v>
      </c>
      <c r="B43" s="39"/>
      <c r="C43" s="39"/>
      <c r="D43" s="39"/>
      <c r="E43" s="39"/>
    </row>
    <row r="44" spans="1:5" s="33" customFormat="1">
      <c r="A44" s="38" t="s">
        <v>89</v>
      </c>
      <c r="B44" s="39"/>
      <c r="C44" s="39"/>
      <c r="D44" s="39"/>
      <c r="E44" s="39"/>
    </row>
    <row r="45" spans="1:5" s="33" customFormat="1" ht="25.5">
      <c r="A45" s="38" t="s">
        <v>90</v>
      </c>
      <c r="B45" s="39"/>
      <c r="C45" s="39"/>
      <c r="D45" s="39"/>
      <c r="E45" s="39"/>
    </row>
    <row r="46" spans="1:5" s="33" customFormat="1">
      <c r="A46" s="38" t="s">
        <v>91</v>
      </c>
      <c r="B46" s="50">
        <f>'POSEBNI DIO'!E41</f>
        <v>164554.25</v>
      </c>
      <c r="C46" s="50">
        <f>'POSEBNI DIO'!F41</f>
        <v>164554.25</v>
      </c>
      <c r="D46" s="50">
        <f>'POSEBNI DIO'!G41</f>
        <v>91865.51</v>
      </c>
      <c r="E46" s="50"/>
    </row>
    <row r="47" spans="1:5" s="33" customFormat="1">
      <c r="A47" s="38" t="s">
        <v>92</v>
      </c>
      <c r="B47" s="39"/>
      <c r="C47" s="39"/>
      <c r="D47" s="39"/>
      <c r="E47" s="39"/>
    </row>
    <row r="48" spans="1:5" s="33" customFormat="1" ht="25.5">
      <c r="A48" s="38" t="s">
        <v>93</v>
      </c>
      <c r="B48" s="39"/>
      <c r="C48" s="39"/>
      <c r="D48" s="39"/>
      <c r="E48" s="39"/>
    </row>
    <row r="49" spans="1:5">
      <c r="A49" s="37" t="s">
        <v>94</v>
      </c>
      <c r="B49" s="40"/>
      <c r="C49" s="40"/>
      <c r="D49" s="40"/>
      <c r="E49" s="40"/>
    </row>
    <row r="50" spans="1:5" s="33" customFormat="1">
      <c r="A50" s="38" t="s">
        <v>95</v>
      </c>
      <c r="B50" s="39"/>
      <c r="C50" s="39"/>
      <c r="D50" s="39"/>
      <c r="E50" s="39"/>
    </row>
    <row r="51" spans="1:5" s="33" customFormat="1">
      <c r="A51" s="38" t="s">
        <v>96</v>
      </c>
      <c r="B51" s="39"/>
      <c r="C51" s="39"/>
      <c r="D51" s="39"/>
      <c r="E51" s="39"/>
    </row>
    <row r="52" spans="1:5" s="33" customFormat="1">
      <c r="A52" s="38" t="s">
        <v>97</v>
      </c>
      <c r="B52" s="39"/>
      <c r="C52" s="39"/>
      <c r="D52" s="39"/>
      <c r="E52" s="39"/>
    </row>
    <row r="53" spans="1:5" s="33" customFormat="1">
      <c r="A53" s="38" t="s">
        <v>98</v>
      </c>
      <c r="B53" s="39"/>
      <c r="C53" s="39"/>
      <c r="D53" s="39"/>
      <c r="E53" s="39"/>
    </row>
    <row r="54" spans="1:5" s="33" customFormat="1">
      <c r="A54" s="38" t="s">
        <v>99</v>
      </c>
      <c r="B54" s="39"/>
      <c r="C54" s="39"/>
      <c r="D54" s="39"/>
      <c r="E54" s="39"/>
    </row>
    <row r="55" spans="1:5" s="33" customFormat="1">
      <c r="A55" s="38" t="s">
        <v>100</v>
      </c>
      <c r="B55" s="39"/>
      <c r="C55" s="39"/>
      <c r="D55" s="39"/>
      <c r="E55" s="39"/>
    </row>
    <row r="56" spans="1:5" s="33" customFormat="1" ht="38.25">
      <c r="A56" s="38" t="s">
        <v>101</v>
      </c>
      <c r="B56" s="39"/>
      <c r="C56" s="39"/>
      <c r="D56" s="39"/>
      <c r="E56" s="39"/>
    </row>
    <row r="57" spans="1:5" s="33" customFormat="1">
      <c r="A57" s="38" t="s">
        <v>102</v>
      </c>
      <c r="B57" s="39"/>
      <c r="C57" s="39"/>
      <c r="D57" s="39"/>
      <c r="E57" s="39"/>
    </row>
    <row r="58" spans="1:5" s="33" customFormat="1" ht="25.5">
      <c r="A58" s="38" t="s">
        <v>103</v>
      </c>
      <c r="B58" s="39"/>
      <c r="C58" s="39"/>
      <c r="D58" s="39"/>
      <c r="E58" s="39"/>
    </row>
    <row r="59" spans="1:5">
      <c r="A59" s="41" t="s">
        <v>31</v>
      </c>
      <c r="B59" s="39"/>
      <c r="C59" s="39"/>
      <c r="D59" s="39"/>
      <c r="E59" s="39"/>
    </row>
  </sheetData>
  <mergeCells count="4">
    <mergeCell ref="A7:E7"/>
    <mergeCell ref="A5:E5"/>
    <mergeCell ref="A3:E3"/>
    <mergeCell ref="A1:E1"/>
  </mergeCells>
  <pageMargins left="0.25" right="0.25" top="0.75" bottom="0.75" header="0.3" footer="0.3"/>
  <pageSetup paperSize="9" scale="9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5"/>
  <sheetViews>
    <sheetView workbookViewId="0">
      <selection activeCell="O11" sqref="O11"/>
    </sheetView>
  </sheetViews>
  <sheetFormatPr defaultRowHeight="15"/>
  <cols>
    <col min="1" max="1" width="5.28515625" customWidth="1"/>
    <col min="2" max="2" width="5" customWidth="1"/>
    <col min="3" max="3" width="5.42578125" bestFit="1" customWidth="1"/>
    <col min="4" max="4" width="41" bestFit="1" customWidth="1"/>
    <col min="5" max="8" width="20.7109375" customWidth="1"/>
    <col min="9" max="9" width="10.28515625" customWidth="1"/>
    <col min="10" max="10" width="8.28515625" customWidth="1"/>
  </cols>
  <sheetData>
    <row r="1" spans="1:10" ht="48.75" customHeight="1">
      <c r="A1" s="172" t="s">
        <v>186</v>
      </c>
      <c r="B1" s="172"/>
      <c r="C1" s="172"/>
      <c r="D1" s="172"/>
      <c r="E1" s="172"/>
      <c r="F1" s="172"/>
      <c r="G1" s="172"/>
      <c r="H1" s="172"/>
      <c r="I1" s="172"/>
      <c r="J1" s="172"/>
    </row>
    <row r="2" spans="1:10" ht="18" customHeight="1">
      <c r="A2" s="4"/>
      <c r="B2" s="4"/>
      <c r="C2" s="4"/>
      <c r="D2" s="4"/>
      <c r="E2" s="21"/>
      <c r="F2" s="4"/>
      <c r="G2" s="4"/>
      <c r="H2" s="21"/>
      <c r="I2" s="21"/>
      <c r="J2" s="21"/>
    </row>
    <row r="3" spans="1:10" ht="15.75" customHeight="1">
      <c r="A3" s="172" t="s">
        <v>23</v>
      </c>
      <c r="B3" s="172"/>
      <c r="C3" s="172"/>
      <c r="D3" s="172"/>
      <c r="E3" s="172"/>
      <c r="F3" s="172"/>
      <c r="G3" s="172"/>
      <c r="H3" s="172"/>
      <c r="I3" s="172"/>
      <c r="J3" s="172"/>
    </row>
    <row r="4" spans="1:10" ht="18">
      <c r="A4" s="4"/>
      <c r="B4" s="4"/>
      <c r="C4" s="4"/>
      <c r="D4" s="4"/>
      <c r="E4" s="21"/>
      <c r="F4" s="4"/>
      <c r="G4" s="4"/>
      <c r="H4" s="5"/>
      <c r="I4" s="5"/>
      <c r="J4" s="5"/>
    </row>
    <row r="5" spans="1:10" ht="18" customHeight="1">
      <c r="A5" s="172" t="s">
        <v>19</v>
      </c>
      <c r="B5" s="172"/>
      <c r="C5" s="172"/>
      <c r="D5" s="172"/>
      <c r="E5" s="172"/>
      <c r="F5" s="172"/>
      <c r="G5" s="172"/>
      <c r="H5" s="172"/>
      <c r="I5" s="172"/>
      <c r="J5" s="172"/>
    </row>
    <row r="6" spans="1:10" ht="18">
      <c r="A6" s="4"/>
      <c r="B6" s="4"/>
      <c r="C6" s="4"/>
      <c r="D6" s="4"/>
      <c r="E6" s="21"/>
      <c r="F6" s="4"/>
      <c r="G6" s="4"/>
      <c r="H6" s="5"/>
      <c r="I6" s="5"/>
      <c r="J6" s="5"/>
    </row>
    <row r="7" spans="1:10" ht="25.5">
      <c r="A7" s="18" t="s">
        <v>5</v>
      </c>
      <c r="B7" s="17" t="s">
        <v>6</v>
      </c>
      <c r="C7" s="17" t="s">
        <v>7</v>
      </c>
      <c r="D7" s="17" t="s">
        <v>33</v>
      </c>
      <c r="E7" s="93" t="s">
        <v>170</v>
      </c>
      <c r="F7" s="18" t="s">
        <v>181</v>
      </c>
      <c r="G7" s="18" t="s">
        <v>182</v>
      </c>
      <c r="H7" s="18" t="s">
        <v>197</v>
      </c>
      <c r="I7" s="18" t="s">
        <v>168</v>
      </c>
      <c r="J7" s="18" t="s">
        <v>167</v>
      </c>
    </row>
    <row r="8" spans="1:10">
      <c r="A8" s="193">
        <v>1</v>
      </c>
      <c r="B8" s="194"/>
      <c r="C8" s="195"/>
      <c r="D8" s="75">
        <v>2</v>
      </c>
      <c r="E8" s="75">
        <v>3</v>
      </c>
      <c r="F8" s="18">
        <v>4</v>
      </c>
      <c r="G8" s="18">
        <v>5</v>
      </c>
      <c r="H8" s="18">
        <v>6</v>
      </c>
      <c r="I8" s="18" t="s">
        <v>171</v>
      </c>
      <c r="J8" s="18" t="s">
        <v>169</v>
      </c>
    </row>
    <row r="9" spans="1:10" ht="25.5">
      <c r="A9" s="9">
        <v>8</v>
      </c>
      <c r="B9" s="9"/>
      <c r="C9" s="9"/>
      <c r="D9" s="9" t="s">
        <v>20</v>
      </c>
      <c r="E9" s="51">
        <v>0</v>
      </c>
      <c r="F9" s="46">
        <v>0</v>
      </c>
      <c r="G9" s="46">
        <v>0</v>
      </c>
      <c r="H9" s="46">
        <v>0</v>
      </c>
      <c r="I9" s="46"/>
      <c r="J9" s="46">
        <v>0</v>
      </c>
    </row>
    <row r="10" spans="1:10" s="34" customFormat="1" ht="25.5">
      <c r="A10" s="14"/>
      <c r="B10" s="14">
        <v>81</v>
      </c>
      <c r="C10" s="14"/>
      <c r="D10" s="14" t="s">
        <v>56</v>
      </c>
      <c r="E10" s="52"/>
      <c r="F10" s="46"/>
      <c r="G10" s="46"/>
      <c r="H10" s="46"/>
      <c r="I10" s="46"/>
      <c r="J10" s="46"/>
    </row>
    <row r="11" spans="1:10">
      <c r="A11" s="9"/>
      <c r="B11" s="9"/>
      <c r="C11" s="16" t="s">
        <v>41</v>
      </c>
      <c r="D11" s="16" t="s">
        <v>42</v>
      </c>
      <c r="E11" s="53"/>
      <c r="F11" s="46"/>
      <c r="G11" s="46"/>
      <c r="H11" s="46"/>
      <c r="I11" s="46"/>
      <c r="J11" s="46"/>
    </row>
    <row r="12" spans="1:10">
      <c r="A12" s="9"/>
      <c r="B12" s="24" t="s">
        <v>31</v>
      </c>
      <c r="C12" s="16"/>
      <c r="D12" s="16"/>
      <c r="E12" s="53"/>
      <c r="F12" s="46"/>
      <c r="G12" s="46"/>
      <c r="H12" s="46"/>
      <c r="I12" s="46"/>
      <c r="J12" s="46"/>
    </row>
    <row r="13" spans="1:10">
      <c r="A13" s="9"/>
      <c r="B13" s="14">
        <v>84</v>
      </c>
      <c r="C13" s="14"/>
      <c r="D13" s="14" t="s">
        <v>27</v>
      </c>
      <c r="E13" s="52"/>
      <c r="F13" s="46"/>
      <c r="G13" s="46"/>
      <c r="H13" s="46"/>
      <c r="I13" s="46"/>
      <c r="J13" s="46"/>
    </row>
    <row r="14" spans="1:10" ht="25.5">
      <c r="A14" s="10"/>
      <c r="B14" s="10"/>
      <c r="C14" s="11" t="s">
        <v>54</v>
      </c>
      <c r="D14" s="15" t="s">
        <v>55</v>
      </c>
      <c r="E14" s="54"/>
      <c r="F14" s="46"/>
      <c r="G14" s="46"/>
      <c r="H14" s="46"/>
      <c r="I14" s="46"/>
      <c r="J14" s="46"/>
    </row>
    <row r="15" spans="1:10" ht="25.5">
      <c r="A15" s="12">
        <v>5</v>
      </c>
      <c r="B15" s="13"/>
      <c r="C15" s="13"/>
      <c r="D15" s="22" t="s">
        <v>21</v>
      </c>
      <c r="E15" s="51">
        <v>0</v>
      </c>
      <c r="F15" s="46">
        <v>0</v>
      </c>
      <c r="G15" s="46">
        <v>0</v>
      </c>
      <c r="H15" s="46">
        <v>0</v>
      </c>
      <c r="I15" s="46"/>
      <c r="J15" s="46">
        <v>0</v>
      </c>
    </row>
    <row r="16" spans="1:10" ht="25.5">
      <c r="A16" s="14"/>
      <c r="B16" s="14">
        <v>54</v>
      </c>
      <c r="C16" s="14"/>
      <c r="D16" s="23" t="s">
        <v>28</v>
      </c>
      <c r="E16" s="55"/>
      <c r="F16" s="46"/>
      <c r="G16" s="46"/>
      <c r="H16" s="46"/>
      <c r="I16" s="46"/>
      <c r="J16" s="46"/>
    </row>
    <row r="17" spans="1:10">
      <c r="A17" s="10"/>
      <c r="B17" s="10"/>
      <c r="C17" s="11" t="s">
        <v>45</v>
      </c>
      <c r="D17" s="11" t="s">
        <v>9</v>
      </c>
      <c r="E17" s="56"/>
      <c r="F17" s="46"/>
      <c r="G17" s="46"/>
      <c r="H17" s="46"/>
      <c r="I17" s="46"/>
      <c r="J17" s="46"/>
    </row>
    <row r="18" spans="1:10">
      <c r="A18" s="10"/>
      <c r="B18" s="10"/>
      <c r="C18" s="16" t="s">
        <v>41</v>
      </c>
      <c r="D18" s="16" t="s">
        <v>42</v>
      </c>
      <c r="E18" s="57"/>
      <c r="F18" s="46"/>
      <c r="G18" s="46"/>
      <c r="H18" s="46"/>
      <c r="I18" s="46"/>
      <c r="J18" s="46"/>
    </row>
    <row r="19" spans="1:10">
      <c r="A19" s="14"/>
      <c r="B19" s="14"/>
      <c r="C19" s="11" t="s">
        <v>50</v>
      </c>
      <c r="D19" s="11" t="s">
        <v>51</v>
      </c>
      <c r="E19" s="56"/>
      <c r="F19" s="46"/>
      <c r="G19" s="46"/>
      <c r="H19" s="46"/>
      <c r="I19" s="46"/>
      <c r="J19" s="46"/>
    </row>
    <row r="20" spans="1:10" ht="25.5">
      <c r="A20" s="10"/>
      <c r="B20" s="10"/>
      <c r="C20" s="11" t="s">
        <v>38</v>
      </c>
      <c r="D20" s="15" t="s">
        <v>39</v>
      </c>
      <c r="E20" s="58"/>
      <c r="F20" s="46"/>
      <c r="G20" s="46"/>
      <c r="H20" s="46"/>
      <c r="I20" s="46"/>
      <c r="J20" s="46"/>
    </row>
    <row r="21" spans="1:10">
      <c r="A21" s="10"/>
      <c r="B21" s="24"/>
      <c r="C21" s="11" t="s">
        <v>48</v>
      </c>
      <c r="D21" s="11" t="s">
        <v>49</v>
      </c>
      <c r="E21" s="56"/>
      <c r="F21" s="46"/>
      <c r="G21" s="46"/>
      <c r="H21" s="46"/>
      <c r="I21" s="46"/>
      <c r="J21" s="46"/>
    </row>
    <row r="22" spans="1:10">
      <c r="A22" s="10"/>
      <c r="B22" s="10"/>
      <c r="C22" s="11" t="s">
        <v>34</v>
      </c>
      <c r="D22" s="11" t="s">
        <v>35</v>
      </c>
      <c r="E22" s="56"/>
      <c r="F22" s="46"/>
      <c r="G22" s="46"/>
      <c r="H22" s="46"/>
      <c r="I22" s="46"/>
      <c r="J22" s="46"/>
    </row>
    <row r="23" spans="1:10">
      <c r="A23" s="10"/>
      <c r="B23" s="24"/>
      <c r="C23" s="11" t="s">
        <v>36</v>
      </c>
      <c r="D23" s="11" t="s">
        <v>37</v>
      </c>
      <c r="E23" s="56"/>
      <c r="F23" s="46"/>
      <c r="G23" s="46"/>
      <c r="H23" s="46"/>
      <c r="I23" s="46"/>
      <c r="J23" s="46"/>
    </row>
    <row r="24" spans="1:10" s="33" customFormat="1">
      <c r="A24" s="11"/>
      <c r="B24" s="16"/>
      <c r="C24" s="16" t="s">
        <v>43</v>
      </c>
      <c r="D24" s="16" t="s">
        <v>44</v>
      </c>
      <c r="E24" s="57"/>
      <c r="F24" s="59"/>
      <c r="G24" s="59"/>
      <c r="H24" s="59"/>
      <c r="I24" s="59"/>
      <c r="J24" s="59"/>
    </row>
    <row r="25" spans="1:10">
      <c r="A25" s="14"/>
      <c r="B25" s="14"/>
      <c r="C25" s="11" t="s">
        <v>46</v>
      </c>
      <c r="D25" s="11" t="s">
        <v>47</v>
      </c>
      <c r="E25" s="56"/>
      <c r="F25" s="46"/>
      <c r="G25" s="46"/>
      <c r="H25" s="46"/>
      <c r="I25" s="46"/>
      <c r="J25" s="46"/>
    </row>
  </sheetData>
  <mergeCells count="4">
    <mergeCell ref="A5:J5"/>
    <mergeCell ref="A3:J3"/>
    <mergeCell ref="A1:J1"/>
    <mergeCell ref="A8:C8"/>
  </mergeCells>
  <pageMargins left="0.25" right="0.25" top="0.75" bottom="0.75" header="0.3" footer="0.3"/>
  <pageSetup paperSize="9" scale="9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2"/>
  <sheetViews>
    <sheetView tabSelected="1" topLeftCell="A58" zoomScaleNormal="100" workbookViewId="0">
      <selection activeCell="C76" sqref="C76"/>
    </sheetView>
  </sheetViews>
  <sheetFormatPr defaultRowHeight="15"/>
  <cols>
    <col min="1" max="1" width="5.85546875" customWidth="1"/>
    <col min="2" max="2" width="10.140625" customWidth="1"/>
    <col min="3" max="3" width="10" customWidth="1"/>
    <col min="4" max="4" width="31" customWidth="1"/>
    <col min="5" max="6" width="25.28515625" customWidth="1"/>
    <col min="7" max="7" width="22.7109375" customWidth="1"/>
    <col min="8" max="8" width="8.140625" customWidth="1"/>
  </cols>
  <sheetData>
    <row r="1" spans="1:8" ht="50.25" customHeight="1">
      <c r="A1" s="172" t="s">
        <v>186</v>
      </c>
      <c r="B1" s="172"/>
      <c r="C1" s="172"/>
      <c r="D1" s="172"/>
      <c r="E1" s="172"/>
      <c r="F1" s="172"/>
      <c r="G1" s="172"/>
      <c r="H1" s="172"/>
    </row>
    <row r="2" spans="1:8" ht="18">
      <c r="A2" s="4"/>
      <c r="B2" s="4"/>
      <c r="C2" s="4"/>
      <c r="D2" s="4"/>
      <c r="E2" s="4"/>
      <c r="F2" s="4"/>
      <c r="G2" s="5"/>
      <c r="H2" s="5"/>
    </row>
    <row r="3" spans="1:8" ht="18" customHeight="1">
      <c r="A3" s="172" t="s">
        <v>22</v>
      </c>
      <c r="B3" s="172"/>
      <c r="C3" s="172"/>
      <c r="D3" s="172"/>
      <c r="E3" s="172"/>
      <c r="F3" s="172"/>
      <c r="G3" s="172"/>
      <c r="H3" s="172"/>
    </row>
    <row r="4" spans="1:8" ht="8.25" customHeight="1">
      <c r="A4" s="4"/>
      <c r="B4" s="4"/>
      <c r="C4" s="4"/>
      <c r="D4" s="4"/>
      <c r="E4" s="4"/>
      <c r="F4" s="4"/>
      <c r="G4" s="5"/>
      <c r="H4" s="5"/>
    </row>
    <row r="5" spans="1:8" ht="27.75" customHeight="1">
      <c r="A5" s="193" t="s">
        <v>24</v>
      </c>
      <c r="B5" s="224"/>
      <c r="C5" s="225"/>
      <c r="D5" s="17" t="s">
        <v>25</v>
      </c>
      <c r="E5" s="18" t="s">
        <v>181</v>
      </c>
      <c r="F5" s="18" t="s">
        <v>182</v>
      </c>
      <c r="G5" s="18" t="s">
        <v>180</v>
      </c>
      <c r="H5" s="18" t="s">
        <v>167</v>
      </c>
    </row>
    <row r="6" spans="1:8" ht="12.75" customHeight="1">
      <c r="A6" s="72"/>
      <c r="B6" s="74">
        <v>1</v>
      </c>
      <c r="C6" s="73"/>
      <c r="D6" s="17">
        <v>2</v>
      </c>
      <c r="E6" s="17">
        <v>4</v>
      </c>
      <c r="F6" s="17">
        <v>5</v>
      </c>
      <c r="G6" s="17">
        <v>6</v>
      </c>
      <c r="H6" s="93" t="s">
        <v>169</v>
      </c>
    </row>
    <row r="7" spans="1:8" ht="41.25" customHeight="1">
      <c r="A7" s="215" t="s">
        <v>158</v>
      </c>
      <c r="B7" s="216"/>
      <c r="C7" s="217"/>
      <c r="D7" s="160" t="s">
        <v>235</v>
      </c>
      <c r="E7" s="49">
        <f>E8+E79</f>
        <v>3073654.1500000004</v>
      </c>
      <c r="F7" s="49">
        <f>F8+F79</f>
        <v>3253601.2</v>
      </c>
      <c r="G7" s="49">
        <f>G8+G79</f>
        <v>1662719.19</v>
      </c>
      <c r="H7" s="49">
        <f>(G7/F7)*100</f>
        <v>51.103964124429254</v>
      </c>
    </row>
    <row r="8" spans="1:8" ht="25.5">
      <c r="A8" s="212" t="s">
        <v>108</v>
      </c>
      <c r="B8" s="213"/>
      <c r="C8" s="214"/>
      <c r="D8" s="87" t="s">
        <v>109</v>
      </c>
      <c r="E8" s="88">
        <f>E9+E12+E17+E26+E32+E36+E41+E46+E70</f>
        <v>344613.1</v>
      </c>
      <c r="F8" s="88">
        <f>F9+F12+F17+F26+F32+F41+F46+F70+F76+F36</f>
        <v>495388.45</v>
      </c>
      <c r="G8" s="88">
        <f>G9+G12+G17+G26+G32+G36+G41+G46+G70</f>
        <v>184749.11</v>
      </c>
      <c r="H8" s="49">
        <f>(G8/F8)*100</f>
        <v>37.293786320613648</v>
      </c>
    </row>
    <row r="9" spans="1:8" ht="25.5">
      <c r="A9" s="206" t="s">
        <v>110</v>
      </c>
      <c r="B9" s="207"/>
      <c r="C9" s="208"/>
      <c r="D9" s="25" t="s">
        <v>111</v>
      </c>
      <c r="E9" s="47">
        <f>E10</f>
        <v>0</v>
      </c>
      <c r="F9" s="47">
        <f>F10</f>
        <v>140</v>
      </c>
      <c r="G9" s="47">
        <f>G10</f>
        <v>0</v>
      </c>
      <c r="H9" s="49">
        <f>(G9/F9)*100</f>
        <v>0</v>
      </c>
    </row>
    <row r="10" spans="1:8">
      <c r="A10" s="221" t="s">
        <v>112</v>
      </c>
      <c r="B10" s="222"/>
      <c r="C10" s="223"/>
      <c r="D10" s="141" t="s">
        <v>9</v>
      </c>
      <c r="E10" s="107">
        <v>0</v>
      </c>
      <c r="F10" s="107">
        <f>F11</f>
        <v>140</v>
      </c>
      <c r="G10" s="107">
        <v>0</v>
      </c>
      <c r="H10" s="49"/>
    </row>
    <row r="11" spans="1:8">
      <c r="A11" s="128">
        <v>32</v>
      </c>
      <c r="B11" s="129"/>
      <c r="C11" s="130"/>
      <c r="D11" s="127" t="s">
        <v>26</v>
      </c>
      <c r="E11" s="81">
        <v>0</v>
      </c>
      <c r="F11" s="81">
        <v>140</v>
      </c>
      <c r="G11" s="81">
        <v>140</v>
      </c>
      <c r="H11" s="49"/>
    </row>
    <row r="12" spans="1:8" ht="25.5" customHeight="1">
      <c r="A12" s="206" t="s">
        <v>113</v>
      </c>
      <c r="B12" s="207"/>
      <c r="C12" s="208"/>
      <c r="D12" s="43" t="s">
        <v>114</v>
      </c>
      <c r="E12" s="47">
        <f t="shared" ref="E12:E13" si="0">E13</f>
        <v>729.96</v>
      </c>
      <c r="F12" s="47">
        <f t="shared" ref="F12:F13" si="1">F13</f>
        <v>729.96</v>
      </c>
      <c r="G12" s="47">
        <f t="shared" ref="G12:G13" si="2">G13</f>
        <v>199.08</v>
      </c>
      <c r="H12" s="49">
        <f>(G12/F12)*100</f>
        <v>27.27272727272727</v>
      </c>
    </row>
    <row r="13" spans="1:8" ht="15" customHeight="1">
      <c r="A13" s="209" t="s">
        <v>112</v>
      </c>
      <c r="B13" s="210"/>
      <c r="C13" s="211"/>
      <c r="D13" s="84" t="s">
        <v>9</v>
      </c>
      <c r="E13" s="85">
        <f t="shared" si="0"/>
        <v>729.96</v>
      </c>
      <c r="F13" s="85">
        <f t="shared" si="1"/>
        <v>729.96</v>
      </c>
      <c r="G13" s="85">
        <f t="shared" si="2"/>
        <v>199.08</v>
      </c>
      <c r="H13" s="49"/>
    </row>
    <row r="14" spans="1:8">
      <c r="A14" s="200">
        <v>3</v>
      </c>
      <c r="B14" s="201"/>
      <c r="C14" s="202"/>
      <c r="D14" s="42" t="s">
        <v>13</v>
      </c>
      <c r="E14" s="48">
        <f t="shared" ref="E14" si="3">E15+E16</f>
        <v>729.96</v>
      </c>
      <c r="F14" s="48">
        <f t="shared" ref="F14" si="4">F15+F16</f>
        <v>729.96</v>
      </c>
      <c r="G14" s="48">
        <f t="shared" ref="G14" si="5">G15+G16</f>
        <v>199.08</v>
      </c>
      <c r="H14" s="49"/>
    </row>
    <row r="15" spans="1:8">
      <c r="A15" s="203">
        <v>31</v>
      </c>
      <c r="B15" s="204"/>
      <c r="C15" s="205"/>
      <c r="D15" s="42" t="s">
        <v>14</v>
      </c>
      <c r="E15" s="46">
        <v>729.96</v>
      </c>
      <c r="F15" s="46">
        <v>729.96</v>
      </c>
      <c r="G15" s="46">
        <v>199.08</v>
      </c>
      <c r="H15" s="49"/>
    </row>
    <row r="16" spans="1:8">
      <c r="A16" s="203">
        <v>32</v>
      </c>
      <c r="B16" s="204"/>
      <c r="C16" s="205"/>
      <c r="D16" s="42" t="s">
        <v>26</v>
      </c>
      <c r="E16" s="46">
        <v>0</v>
      </c>
      <c r="F16" s="46">
        <v>0</v>
      </c>
      <c r="G16" s="46">
        <v>0</v>
      </c>
      <c r="H16" s="49"/>
    </row>
    <row r="17" spans="1:8" ht="25.5">
      <c r="A17" s="206" t="s">
        <v>115</v>
      </c>
      <c r="B17" s="207"/>
      <c r="C17" s="208"/>
      <c r="D17" s="43" t="s">
        <v>116</v>
      </c>
      <c r="E17" s="47">
        <f t="shared" ref="E17:E18" si="6">E18</f>
        <v>38693.94</v>
      </c>
      <c r="F17" s="47">
        <f>F18+F22</f>
        <v>112398.16</v>
      </c>
      <c r="G17" s="47">
        <f>G18+G22</f>
        <v>39516.689999999995</v>
      </c>
      <c r="H17" s="49">
        <f>(G17/F17)*100</f>
        <v>35.157773045395039</v>
      </c>
    </row>
    <row r="18" spans="1:8">
      <c r="A18" s="209" t="s">
        <v>112</v>
      </c>
      <c r="B18" s="210"/>
      <c r="C18" s="211"/>
      <c r="D18" s="82" t="s">
        <v>9</v>
      </c>
      <c r="E18" s="85">
        <f t="shared" si="6"/>
        <v>38693.94</v>
      </c>
      <c r="F18" s="85">
        <f t="shared" ref="F18" si="7">F19</f>
        <v>47576.639999999999</v>
      </c>
      <c r="G18" s="85">
        <f t="shared" ref="G17:G18" si="8">G19</f>
        <v>12942.81</v>
      </c>
      <c r="H18" s="49"/>
    </row>
    <row r="19" spans="1:8">
      <c r="A19" s="200">
        <v>3</v>
      </c>
      <c r="B19" s="201"/>
      <c r="C19" s="202"/>
      <c r="D19" s="42" t="s">
        <v>13</v>
      </c>
      <c r="E19" s="48">
        <f>E20+E21</f>
        <v>38693.94</v>
      </c>
      <c r="F19" s="48">
        <f t="shared" ref="F19" si="9">F20+F21</f>
        <v>47576.639999999999</v>
      </c>
      <c r="G19" s="48">
        <f>G20+G21</f>
        <v>12942.81</v>
      </c>
      <c r="H19" s="49"/>
    </row>
    <row r="20" spans="1:8">
      <c r="A20" s="203">
        <v>31</v>
      </c>
      <c r="B20" s="204"/>
      <c r="C20" s="205"/>
      <c r="D20" s="42" t="s">
        <v>14</v>
      </c>
      <c r="E20" s="46">
        <v>36248.94</v>
      </c>
      <c r="F20" s="46">
        <v>45131.3</v>
      </c>
      <c r="G20" s="46">
        <v>12747.81</v>
      </c>
      <c r="H20" s="49"/>
    </row>
    <row r="21" spans="1:8">
      <c r="A21" s="203">
        <v>32</v>
      </c>
      <c r="B21" s="204"/>
      <c r="C21" s="205"/>
      <c r="D21" s="42" t="s">
        <v>26</v>
      </c>
      <c r="E21" s="46">
        <v>2445</v>
      </c>
      <c r="F21" s="46">
        <v>2445.34</v>
      </c>
      <c r="G21" s="46">
        <v>195</v>
      </c>
      <c r="H21" s="49"/>
    </row>
    <row r="22" spans="1:8" ht="63.75">
      <c r="A22" s="155" t="s">
        <v>227</v>
      </c>
      <c r="B22" s="156" t="s">
        <v>203</v>
      </c>
      <c r="C22" s="157"/>
      <c r="D22" s="154" t="s">
        <v>211</v>
      </c>
      <c r="E22" s="107">
        <f>E23</f>
        <v>0</v>
      </c>
      <c r="F22" s="167">
        <f>F23</f>
        <v>64821.52</v>
      </c>
      <c r="G22" s="167">
        <f>G23</f>
        <v>26573.879999999997</v>
      </c>
      <c r="H22" s="49"/>
    </row>
    <row r="23" spans="1:8">
      <c r="A23" s="143">
        <v>3</v>
      </c>
      <c r="B23" s="144"/>
      <c r="C23" s="145"/>
      <c r="D23" s="142"/>
      <c r="E23" s="81">
        <f>E24+E25</f>
        <v>0</v>
      </c>
      <c r="F23" s="81">
        <f>F24+F25</f>
        <v>64821.52</v>
      </c>
      <c r="G23" s="81">
        <f>G24+G25</f>
        <v>26573.879999999997</v>
      </c>
      <c r="H23" s="49"/>
    </row>
    <row r="24" spans="1:8">
      <c r="A24" s="151">
        <v>31</v>
      </c>
      <c r="B24" s="152"/>
      <c r="C24" s="153"/>
      <c r="D24" s="150" t="s">
        <v>14</v>
      </c>
      <c r="E24" s="81">
        <v>0</v>
      </c>
      <c r="F24" s="81">
        <v>63681.52</v>
      </c>
      <c r="G24" s="81">
        <v>26078.94</v>
      </c>
      <c r="H24" s="49"/>
    </row>
    <row r="25" spans="1:8">
      <c r="A25" s="151">
        <v>32</v>
      </c>
      <c r="B25" s="152"/>
      <c r="C25" s="153"/>
      <c r="D25" s="150" t="s">
        <v>26</v>
      </c>
      <c r="E25" s="81">
        <v>0</v>
      </c>
      <c r="F25" s="81">
        <v>1140</v>
      </c>
      <c r="G25" s="81">
        <v>494.94</v>
      </c>
      <c r="H25" s="49"/>
    </row>
    <row r="26" spans="1:8" ht="24.75" customHeight="1">
      <c r="A26" s="206" t="s">
        <v>156</v>
      </c>
      <c r="B26" s="207"/>
      <c r="C26" s="208"/>
      <c r="D26" s="94" t="s">
        <v>155</v>
      </c>
      <c r="E26" s="47">
        <f t="shared" ref="E26:G26" si="10">E27</f>
        <v>49244.05</v>
      </c>
      <c r="F26" s="47">
        <f>F27+F30</f>
        <v>117399.48</v>
      </c>
      <c r="G26" s="47">
        <f t="shared" si="10"/>
        <v>0</v>
      </c>
      <c r="H26" s="49">
        <f>(G26/F26)*100</f>
        <v>0</v>
      </c>
    </row>
    <row r="27" spans="1:8">
      <c r="A27" s="209" t="s">
        <v>183</v>
      </c>
      <c r="B27" s="210"/>
      <c r="C27" s="211"/>
      <c r="D27" s="95" t="s">
        <v>127</v>
      </c>
      <c r="E27" s="85">
        <f t="shared" ref="E27:G27" si="11">E28+E29</f>
        <v>49244.05</v>
      </c>
      <c r="F27" s="85">
        <f t="shared" si="11"/>
        <v>49244.05</v>
      </c>
      <c r="G27" s="85">
        <f t="shared" si="11"/>
        <v>0</v>
      </c>
      <c r="H27" s="49"/>
    </row>
    <row r="28" spans="1:8">
      <c r="A28" s="203">
        <v>37</v>
      </c>
      <c r="B28" s="204"/>
      <c r="C28" s="205"/>
      <c r="D28" s="96" t="s">
        <v>131</v>
      </c>
      <c r="E28" s="46">
        <v>0</v>
      </c>
      <c r="F28" s="46">
        <v>0</v>
      </c>
      <c r="G28" s="46">
        <v>0</v>
      </c>
      <c r="H28" s="49"/>
    </row>
    <row r="29" spans="1:8">
      <c r="A29" s="203">
        <v>42</v>
      </c>
      <c r="B29" s="204"/>
      <c r="C29" s="205"/>
      <c r="D29" s="96" t="s">
        <v>132</v>
      </c>
      <c r="E29" s="46">
        <v>49244.05</v>
      </c>
      <c r="F29" s="46">
        <v>49244.05</v>
      </c>
      <c r="G29" s="46">
        <v>0</v>
      </c>
      <c r="H29" s="49"/>
    </row>
    <row r="30" spans="1:8">
      <c r="A30" s="209" t="s">
        <v>184</v>
      </c>
      <c r="B30" s="210"/>
      <c r="C30" s="211"/>
      <c r="D30" s="132" t="s">
        <v>185</v>
      </c>
      <c r="E30" s="85">
        <v>0</v>
      </c>
      <c r="F30" s="159">
        <f>F31</f>
        <v>68155.429999999993</v>
      </c>
      <c r="G30" s="85"/>
      <c r="H30" s="49"/>
    </row>
    <row r="31" spans="1:8" ht="38.25" customHeight="1">
      <c r="A31" s="203">
        <v>37</v>
      </c>
      <c r="B31" s="204"/>
      <c r="C31" s="205"/>
      <c r="D31" s="133" t="s">
        <v>131</v>
      </c>
      <c r="E31" s="46">
        <v>0</v>
      </c>
      <c r="F31" s="46">
        <v>68155.429999999993</v>
      </c>
      <c r="G31" s="46">
        <v>0</v>
      </c>
      <c r="H31" s="49"/>
    </row>
    <row r="32" spans="1:8" ht="28.5" customHeight="1">
      <c r="A32" s="206" t="s">
        <v>187</v>
      </c>
      <c r="B32" s="207"/>
      <c r="C32" s="208"/>
      <c r="D32" s="131" t="s">
        <v>188</v>
      </c>
      <c r="E32" s="47">
        <f t="shared" ref="E32:G32" si="12">E33</f>
        <v>0</v>
      </c>
      <c r="F32" s="47">
        <f>F33</f>
        <v>2100</v>
      </c>
      <c r="G32" s="47">
        <f t="shared" si="12"/>
        <v>0</v>
      </c>
      <c r="H32" s="49">
        <f>(G32/F32)*100</f>
        <v>0</v>
      </c>
    </row>
    <row r="33" spans="1:8" ht="13.5" customHeight="1">
      <c r="A33" s="209" t="s">
        <v>222</v>
      </c>
      <c r="B33" s="210"/>
      <c r="C33" s="211"/>
      <c r="D33" s="132" t="s">
        <v>189</v>
      </c>
      <c r="E33" s="85">
        <f t="shared" ref="E33:G33" si="13">E34+E35</f>
        <v>0</v>
      </c>
      <c r="F33" s="85">
        <f t="shared" si="13"/>
        <v>2100</v>
      </c>
      <c r="G33" s="85">
        <f t="shared" si="13"/>
        <v>0</v>
      </c>
      <c r="H33" s="49"/>
    </row>
    <row r="34" spans="1:8" ht="23.25" customHeight="1">
      <c r="A34" s="203">
        <v>4</v>
      </c>
      <c r="B34" s="204"/>
      <c r="C34" s="205"/>
      <c r="D34" s="133" t="s">
        <v>190</v>
      </c>
      <c r="E34" s="46">
        <v>0</v>
      </c>
      <c r="F34" s="46">
        <v>0</v>
      </c>
      <c r="G34" s="46">
        <v>0</v>
      </c>
      <c r="H34" s="49"/>
    </row>
    <row r="35" spans="1:8">
      <c r="A35" s="203">
        <v>42</v>
      </c>
      <c r="B35" s="204"/>
      <c r="C35" s="205"/>
      <c r="D35" s="133" t="s">
        <v>132</v>
      </c>
      <c r="E35" s="46">
        <v>0</v>
      </c>
      <c r="F35" s="46">
        <v>2100</v>
      </c>
      <c r="G35" s="46">
        <v>0</v>
      </c>
      <c r="H35" s="49"/>
    </row>
    <row r="36" spans="1:8" ht="27" customHeight="1">
      <c r="A36" s="206" t="s">
        <v>221</v>
      </c>
      <c r="B36" s="207"/>
      <c r="C36" s="208"/>
      <c r="D36" s="146" t="s">
        <v>220</v>
      </c>
      <c r="E36" s="108">
        <f t="shared" ref="E36:G37" si="14">E37</f>
        <v>14300</v>
      </c>
      <c r="F36" s="108">
        <f t="shared" si="14"/>
        <v>20068.2</v>
      </c>
      <c r="G36" s="108">
        <f t="shared" si="14"/>
        <v>9194.7000000000007</v>
      </c>
      <c r="H36" s="49">
        <f>(G36/F36*100)</f>
        <v>45.817263132717436</v>
      </c>
    </row>
    <row r="37" spans="1:8">
      <c r="A37" s="218" t="s">
        <v>223</v>
      </c>
      <c r="B37" s="219"/>
      <c r="C37" s="220"/>
      <c r="D37" s="147" t="s">
        <v>224</v>
      </c>
      <c r="E37" s="107">
        <f t="shared" si="14"/>
        <v>14300</v>
      </c>
      <c r="F37" s="107">
        <f t="shared" si="14"/>
        <v>20068.2</v>
      </c>
      <c r="G37" s="107">
        <f t="shared" si="14"/>
        <v>9194.7000000000007</v>
      </c>
      <c r="H37" s="49"/>
    </row>
    <row r="38" spans="1:8" ht="24" customHeight="1">
      <c r="A38" s="101"/>
      <c r="B38" s="102"/>
      <c r="C38" s="103"/>
      <c r="D38" s="109"/>
      <c r="E38" s="81">
        <v>14300</v>
      </c>
      <c r="F38" s="81">
        <f>F39+F40</f>
        <v>20068.2</v>
      </c>
      <c r="G38" s="81">
        <f>G39+G40</f>
        <v>9194.7000000000007</v>
      </c>
      <c r="H38" s="49"/>
    </row>
    <row r="39" spans="1:8" ht="24" customHeight="1">
      <c r="A39" s="151">
        <v>42</v>
      </c>
      <c r="B39" s="152"/>
      <c r="C39" s="153"/>
      <c r="D39" s="109" t="s">
        <v>132</v>
      </c>
      <c r="E39" s="81">
        <v>0</v>
      </c>
      <c r="F39" s="81">
        <v>0</v>
      </c>
      <c r="G39" s="81">
        <v>4122.5</v>
      </c>
      <c r="H39" s="49"/>
    </row>
    <row r="40" spans="1:8" ht="24" customHeight="1">
      <c r="A40" s="151">
        <v>32</v>
      </c>
      <c r="B40" s="152"/>
      <c r="C40" s="153"/>
      <c r="D40" s="109" t="s">
        <v>26</v>
      </c>
      <c r="E40" s="81">
        <v>14300</v>
      </c>
      <c r="F40" s="81">
        <v>20068.2</v>
      </c>
      <c r="G40" s="81">
        <v>5072.2</v>
      </c>
      <c r="H40" s="49"/>
    </row>
    <row r="41" spans="1:8" ht="25.5">
      <c r="A41" s="206" t="s">
        <v>117</v>
      </c>
      <c r="B41" s="207"/>
      <c r="C41" s="208"/>
      <c r="D41" s="43" t="s">
        <v>118</v>
      </c>
      <c r="E41" s="47">
        <f t="shared" ref="E41" si="15">E44</f>
        <v>164554.25</v>
      </c>
      <c r="F41" s="47">
        <f>F42+F44</f>
        <v>164554.25</v>
      </c>
      <c r="G41" s="47">
        <f>G42+G44</f>
        <v>91865.51</v>
      </c>
      <c r="H41" s="49">
        <f>(G41/F41)*100</f>
        <v>55.826883839220201</v>
      </c>
    </row>
    <row r="42" spans="1:8" ht="25.5" customHeight="1">
      <c r="A42" s="218" t="s">
        <v>112</v>
      </c>
      <c r="B42" s="219"/>
      <c r="C42" s="220"/>
      <c r="D42" s="105" t="s">
        <v>9</v>
      </c>
      <c r="E42" s="106">
        <v>0</v>
      </c>
      <c r="F42" s="106">
        <v>0</v>
      </c>
      <c r="G42" s="106">
        <f>G43</f>
        <v>0</v>
      </c>
      <c r="H42" s="49"/>
    </row>
    <row r="43" spans="1:8" ht="15" customHeight="1">
      <c r="A43" s="117">
        <v>32</v>
      </c>
      <c r="B43" s="115"/>
      <c r="C43" s="116"/>
      <c r="D43" s="118" t="s">
        <v>26</v>
      </c>
      <c r="E43" s="48">
        <v>0</v>
      </c>
      <c r="F43" s="48">
        <v>0</v>
      </c>
      <c r="G43" s="48">
        <v>0</v>
      </c>
      <c r="H43" s="49"/>
    </row>
    <row r="44" spans="1:8">
      <c r="A44" s="209" t="s">
        <v>183</v>
      </c>
      <c r="B44" s="210"/>
      <c r="C44" s="211"/>
      <c r="D44" s="82" t="s">
        <v>127</v>
      </c>
      <c r="E44" s="83">
        <f t="shared" ref="E44:G44" si="16">E45</f>
        <v>164554.25</v>
      </c>
      <c r="F44" s="83">
        <f t="shared" si="16"/>
        <v>164554.25</v>
      </c>
      <c r="G44" s="83">
        <f t="shared" si="16"/>
        <v>91865.51</v>
      </c>
      <c r="H44" s="49"/>
    </row>
    <row r="45" spans="1:8">
      <c r="A45" s="226">
        <v>32</v>
      </c>
      <c r="B45" s="227"/>
      <c r="C45" s="228"/>
      <c r="D45" s="42" t="s">
        <v>26</v>
      </c>
      <c r="E45" s="46">
        <v>164554.25</v>
      </c>
      <c r="F45" s="46">
        <v>164554.25</v>
      </c>
      <c r="G45" s="46">
        <v>91865.51</v>
      </c>
      <c r="H45" s="49"/>
    </row>
    <row r="46" spans="1:8" ht="25.5">
      <c r="A46" s="206" t="s">
        <v>119</v>
      </c>
      <c r="B46" s="207"/>
      <c r="C46" s="208"/>
      <c r="D46" s="43" t="s">
        <v>172</v>
      </c>
      <c r="E46" s="47">
        <f>E47+E51+E55+E58+E62+E66</f>
        <v>75587.899999999994</v>
      </c>
      <c r="F46" s="47">
        <f>F47+F51+F55+F58+F62+F66</f>
        <v>75587.899999999994</v>
      </c>
      <c r="G46" s="47">
        <f>G47+G51+G55+G58+G62+G66</f>
        <v>42405.25</v>
      </c>
      <c r="H46" s="49">
        <f>(G46/F46)*100</f>
        <v>56.100579590119594</v>
      </c>
    </row>
    <row r="47" spans="1:8">
      <c r="A47" s="209" t="s">
        <v>112</v>
      </c>
      <c r="B47" s="210"/>
      <c r="C47" s="211"/>
      <c r="D47" s="82" t="s">
        <v>9</v>
      </c>
      <c r="E47" s="85">
        <f t="shared" ref="E47" si="17">E48</f>
        <v>34808.21</v>
      </c>
      <c r="F47" s="85">
        <f>F48</f>
        <v>34808.21</v>
      </c>
      <c r="G47" s="85">
        <f t="shared" ref="G47" si="18">G48</f>
        <v>14635.95</v>
      </c>
      <c r="H47" s="49"/>
    </row>
    <row r="48" spans="1:8">
      <c r="A48" s="200">
        <v>3</v>
      </c>
      <c r="B48" s="201"/>
      <c r="C48" s="202"/>
      <c r="D48" s="42" t="s">
        <v>13</v>
      </c>
      <c r="E48" s="48">
        <f t="shared" ref="E48" si="19">E49+E50</f>
        <v>34808.21</v>
      </c>
      <c r="F48" s="48">
        <f t="shared" ref="F48" si="20">F49+F50</f>
        <v>34808.21</v>
      </c>
      <c r="G48" s="48">
        <f t="shared" ref="G48" si="21">G49+G50</f>
        <v>14635.95</v>
      </c>
      <c r="H48" s="49"/>
    </row>
    <row r="49" spans="1:8">
      <c r="A49" s="203">
        <v>31</v>
      </c>
      <c r="B49" s="204"/>
      <c r="C49" s="205"/>
      <c r="D49" s="42" t="s">
        <v>14</v>
      </c>
      <c r="E49" s="46">
        <v>34352.32</v>
      </c>
      <c r="F49" s="46">
        <v>34352.32</v>
      </c>
      <c r="G49" s="46">
        <v>14429.17</v>
      </c>
      <c r="H49" s="49"/>
    </row>
    <row r="50" spans="1:8">
      <c r="A50" s="203">
        <v>32</v>
      </c>
      <c r="B50" s="204"/>
      <c r="C50" s="205"/>
      <c r="D50" s="42" t="s">
        <v>26</v>
      </c>
      <c r="E50" s="46">
        <v>455.89</v>
      </c>
      <c r="F50" s="46">
        <v>455.89</v>
      </c>
      <c r="G50" s="46">
        <v>206.78</v>
      </c>
      <c r="H50" s="49"/>
    </row>
    <row r="51" spans="1:8">
      <c r="A51" s="209" t="s">
        <v>225</v>
      </c>
      <c r="B51" s="210"/>
      <c r="C51" s="211"/>
      <c r="D51" s="148" t="s">
        <v>226</v>
      </c>
      <c r="E51" s="138">
        <f>E52</f>
        <v>14859.26</v>
      </c>
      <c r="F51" s="138">
        <f>F52</f>
        <v>14859.26</v>
      </c>
      <c r="G51" s="138">
        <f>G52</f>
        <v>10622.55</v>
      </c>
      <c r="H51" s="49"/>
    </row>
    <row r="52" spans="1:8">
      <c r="A52" s="135">
        <v>3</v>
      </c>
      <c r="B52" s="136"/>
      <c r="C52" s="137"/>
      <c r="D52" s="134" t="s">
        <v>13</v>
      </c>
      <c r="E52" s="81">
        <f>E53+E54</f>
        <v>14859.26</v>
      </c>
      <c r="F52" s="81">
        <f>F53+F54</f>
        <v>14859.26</v>
      </c>
      <c r="G52" s="81">
        <f>G53+G54</f>
        <v>10622.55</v>
      </c>
      <c r="H52" s="49"/>
    </row>
    <row r="53" spans="1:8">
      <c r="A53" s="135">
        <v>31</v>
      </c>
      <c r="B53" s="136"/>
      <c r="C53" s="137"/>
      <c r="D53" s="134" t="s">
        <v>166</v>
      </c>
      <c r="E53" s="81">
        <v>14664.64</v>
      </c>
      <c r="F53" s="81">
        <v>14664.64</v>
      </c>
      <c r="G53" s="81">
        <v>10468.049999999999</v>
      </c>
      <c r="H53" s="49"/>
    </row>
    <row r="54" spans="1:8">
      <c r="A54" s="135">
        <v>32</v>
      </c>
      <c r="B54" s="136"/>
      <c r="C54" s="137"/>
      <c r="D54" s="134" t="s">
        <v>26</v>
      </c>
      <c r="E54" s="81">
        <v>194.62</v>
      </c>
      <c r="F54" s="81">
        <v>194.62</v>
      </c>
      <c r="G54" s="81">
        <v>154.5</v>
      </c>
      <c r="H54" s="49"/>
    </row>
    <row r="55" spans="1:8">
      <c r="A55" s="229" t="s">
        <v>192</v>
      </c>
      <c r="B55" s="230"/>
      <c r="C55" s="231"/>
      <c r="D55" s="86" t="s">
        <v>141</v>
      </c>
      <c r="E55" s="83">
        <f t="shared" ref="E55:G55" si="22">E56+E57</f>
        <v>3888.0699999999997</v>
      </c>
      <c r="F55" s="83">
        <f t="shared" si="22"/>
        <v>3888.0699999999997</v>
      </c>
      <c r="G55" s="83">
        <f t="shared" si="22"/>
        <v>2571.9899999999998</v>
      </c>
      <c r="H55" s="49"/>
    </row>
    <row r="56" spans="1:8">
      <c r="A56" s="78">
        <v>31</v>
      </c>
      <c r="B56" s="79"/>
      <c r="C56" s="80"/>
      <c r="D56" s="77" t="s">
        <v>152</v>
      </c>
      <c r="E56" s="81">
        <v>3837.14</v>
      </c>
      <c r="F56" s="81">
        <v>3837.14</v>
      </c>
      <c r="G56" s="81">
        <v>2535.64</v>
      </c>
      <c r="H56" s="49"/>
    </row>
    <row r="57" spans="1:8">
      <c r="A57" s="98">
        <v>32</v>
      </c>
      <c r="B57" s="99"/>
      <c r="C57" s="100"/>
      <c r="D57" s="97" t="s">
        <v>26</v>
      </c>
      <c r="E57" s="81">
        <v>50.93</v>
      </c>
      <c r="F57" s="81">
        <v>50.93</v>
      </c>
      <c r="G57" s="81">
        <v>36.35</v>
      </c>
      <c r="H57" s="49"/>
    </row>
    <row r="58" spans="1:8">
      <c r="A58" s="221" t="s">
        <v>173</v>
      </c>
      <c r="B58" s="222"/>
      <c r="C58" s="223"/>
      <c r="D58" s="105" t="s">
        <v>174</v>
      </c>
      <c r="E58" s="107">
        <f>E59</f>
        <v>0</v>
      </c>
      <c r="F58" s="107">
        <f>F59</f>
        <v>0</v>
      </c>
      <c r="G58" s="107">
        <f>G59</f>
        <v>0</v>
      </c>
      <c r="H58" s="49"/>
    </row>
    <row r="59" spans="1:8">
      <c r="A59" s="123">
        <v>3</v>
      </c>
      <c r="B59" s="124"/>
      <c r="C59" s="125"/>
      <c r="D59" s="126" t="s">
        <v>13</v>
      </c>
      <c r="E59" s="81">
        <f>E60+E61</f>
        <v>0</v>
      </c>
      <c r="F59" s="81">
        <f>F60+F61</f>
        <v>0</v>
      </c>
      <c r="G59" s="81">
        <f>G60+G61</f>
        <v>0</v>
      </c>
      <c r="H59" s="49"/>
    </row>
    <row r="60" spans="1:8">
      <c r="A60" s="123">
        <v>31</v>
      </c>
      <c r="B60" s="124"/>
      <c r="C60" s="125"/>
      <c r="D60" s="126" t="s">
        <v>14</v>
      </c>
      <c r="E60" s="81">
        <v>0</v>
      </c>
      <c r="F60" s="81">
        <v>0</v>
      </c>
      <c r="G60" s="81">
        <v>0</v>
      </c>
      <c r="H60" s="49"/>
    </row>
    <row r="61" spans="1:8">
      <c r="A61" s="123">
        <v>32</v>
      </c>
      <c r="B61" s="124"/>
      <c r="C61" s="125"/>
      <c r="D61" s="126" t="s">
        <v>26</v>
      </c>
      <c r="E61" s="81">
        <v>0</v>
      </c>
      <c r="F61" s="81">
        <v>0</v>
      </c>
      <c r="G61" s="81">
        <v>0</v>
      </c>
      <c r="H61" s="49"/>
    </row>
    <row r="62" spans="1:8">
      <c r="A62" s="209" t="s">
        <v>191</v>
      </c>
      <c r="B62" s="210"/>
      <c r="C62" s="211"/>
      <c r="D62" s="82" t="s">
        <v>122</v>
      </c>
      <c r="E62" s="85">
        <f t="shared" ref="E62" si="23">E63</f>
        <v>22032.36</v>
      </c>
      <c r="F62" s="85">
        <f t="shared" ref="F62" si="24">F63</f>
        <v>22032.36</v>
      </c>
      <c r="G62" s="85">
        <f t="shared" ref="G62" si="25">G63</f>
        <v>14574.76</v>
      </c>
      <c r="H62" s="49"/>
    </row>
    <row r="63" spans="1:8">
      <c r="A63" s="200">
        <v>3</v>
      </c>
      <c r="B63" s="201"/>
      <c r="C63" s="202"/>
      <c r="D63" s="42" t="s">
        <v>13</v>
      </c>
      <c r="E63" s="48">
        <f>E64+E65</f>
        <v>22032.36</v>
      </c>
      <c r="F63" s="48">
        <f>F64+F65</f>
        <v>22032.36</v>
      </c>
      <c r="G63" s="48">
        <f>G64+G65</f>
        <v>14574.76</v>
      </c>
      <c r="H63" s="49"/>
    </row>
    <row r="64" spans="1:8">
      <c r="A64" s="203">
        <v>31</v>
      </c>
      <c r="B64" s="204"/>
      <c r="C64" s="205"/>
      <c r="D64" s="42" t="s">
        <v>14</v>
      </c>
      <c r="E64" s="46">
        <v>21743.79</v>
      </c>
      <c r="F64" s="46">
        <v>21743.79</v>
      </c>
      <c r="G64" s="46">
        <v>14368.86</v>
      </c>
      <c r="H64" s="49"/>
    </row>
    <row r="65" spans="1:8">
      <c r="A65" s="203">
        <v>32</v>
      </c>
      <c r="B65" s="204"/>
      <c r="C65" s="205"/>
      <c r="D65" s="42" t="s">
        <v>26</v>
      </c>
      <c r="E65" s="46">
        <v>288.57</v>
      </c>
      <c r="F65" s="46">
        <v>288.57</v>
      </c>
      <c r="G65" s="46">
        <v>205.9</v>
      </c>
      <c r="H65" s="49"/>
    </row>
    <row r="66" spans="1:8" ht="25.5" customHeight="1">
      <c r="A66" s="221" t="s">
        <v>154</v>
      </c>
      <c r="B66" s="222"/>
      <c r="C66" s="223"/>
      <c r="D66" s="105" t="s">
        <v>175</v>
      </c>
      <c r="E66" s="107">
        <f>E67</f>
        <v>0</v>
      </c>
      <c r="F66" s="107">
        <f>F67</f>
        <v>0</v>
      </c>
      <c r="G66" s="107">
        <f>G67</f>
        <v>0</v>
      </c>
      <c r="H66" s="49"/>
    </row>
    <row r="67" spans="1:8">
      <c r="A67" s="123">
        <v>3</v>
      </c>
      <c r="B67" s="124"/>
      <c r="C67" s="125"/>
      <c r="D67" s="126" t="s">
        <v>13</v>
      </c>
      <c r="E67" s="81">
        <f>E68+E69</f>
        <v>0</v>
      </c>
      <c r="F67" s="81">
        <f>F68+F69</f>
        <v>0</v>
      </c>
      <c r="G67" s="81">
        <f>G68+G69</f>
        <v>0</v>
      </c>
      <c r="H67" s="49"/>
    </row>
    <row r="68" spans="1:8">
      <c r="A68" s="123">
        <v>31</v>
      </c>
      <c r="B68" s="124"/>
      <c r="C68" s="125"/>
      <c r="D68" s="126" t="s">
        <v>14</v>
      </c>
      <c r="E68" s="81">
        <v>0</v>
      </c>
      <c r="F68" s="81">
        <v>0</v>
      </c>
      <c r="G68" s="81">
        <v>0</v>
      </c>
      <c r="H68" s="49"/>
    </row>
    <row r="69" spans="1:8">
      <c r="A69" s="123">
        <v>32</v>
      </c>
      <c r="B69" s="124"/>
      <c r="C69" s="125"/>
      <c r="D69" s="126" t="s">
        <v>26</v>
      </c>
      <c r="E69" s="81">
        <v>0</v>
      </c>
      <c r="F69" s="81">
        <v>0</v>
      </c>
      <c r="G69" s="81">
        <v>0</v>
      </c>
      <c r="H69" s="49"/>
    </row>
    <row r="70" spans="1:8" ht="25.5">
      <c r="A70" s="206" t="s">
        <v>138</v>
      </c>
      <c r="B70" s="207"/>
      <c r="C70" s="208"/>
      <c r="D70" s="44" t="s">
        <v>139</v>
      </c>
      <c r="E70" s="47">
        <f t="shared" ref="E70:G72" si="26">E71</f>
        <v>1503</v>
      </c>
      <c r="F70" s="47">
        <f t="shared" ref="F70:F71" si="27">F71</f>
        <v>1570.5</v>
      </c>
      <c r="G70" s="47">
        <f>G71+G74</f>
        <v>1567.88</v>
      </c>
      <c r="H70" s="49">
        <f>(G70/F70*100)</f>
        <v>99.833174148360399</v>
      </c>
    </row>
    <row r="71" spans="1:8">
      <c r="A71" s="209" t="s">
        <v>126</v>
      </c>
      <c r="B71" s="210"/>
      <c r="C71" s="211"/>
      <c r="D71" s="82" t="s">
        <v>127</v>
      </c>
      <c r="E71" s="85">
        <f t="shared" si="26"/>
        <v>1503</v>
      </c>
      <c r="F71" s="85">
        <f t="shared" si="27"/>
        <v>1570.5</v>
      </c>
      <c r="G71" s="85">
        <f t="shared" ref="G71" si="28">G72</f>
        <v>1567.88</v>
      </c>
      <c r="H71" s="49"/>
    </row>
    <row r="72" spans="1:8">
      <c r="A72" s="200">
        <v>3</v>
      </c>
      <c r="B72" s="201"/>
      <c r="C72" s="202"/>
      <c r="D72" s="45" t="s">
        <v>13</v>
      </c>
      <c r="E72" s="48">
        <v>1503</v>
      </c>
      <c r="F72" s="48">
        <v>1570.5</v>
      </c>
      <c r="G72" s="48">
        <f t="shared" si="26"/>
        <v>1567.88</v>
      </c>
      <c r="H72" s="49"/>
    </row>
    <row r="73" spans="1:8">
      <c r="A73" s="203">
        <v>38</v>
      </c>
      <c r="B73" s="204"/>
      <c r="C73" s="205"/>
      <c r="D73" s="45" t="s">
        <v>53</v>
      </c>
      <c r="E73" s="46">
        <v>1503</v>
      </c>
      <c r="F73" s="46">
        <v>1570.5</v>
      </c>
      <c r="G73" s="46">
        <v>1567.88</v>
      </c>
      <c r="H73" s="49"/>
    </row>
    <row r="74" spans="1:8">
      <c r="A74" s="218" t="s">
        <v>125</v>
      </c>
      <c r="B74" s="219"/>
      <c r="C74" s="220"/>
      <c r="D74" s="105" t="s">
        <v>42</v>
      </c>
      <c r="E74" s="107">
        <v>0</v>
      </c>
      <c r="F74" s="107">
        <v>0</v>
      </c>
      <c r="G74" s="107">
        <f>G75</f>
        <v>0</v>
      </c>
      <c r="H74" s="49"/>
    </row>
    <row r="75" spans="1:8" ht="25.5" customHeight="1">
      <c r="A75" s="101">
        <v>38</v>
      </c>
      <c r="B75" s="102"/>
      <c r="C75" s="103"/>
      <c r="D75" s="104" t="s">
        <v>53</v>
      </c>
      <c r="E75" s="81">
        <v>0</v>
      </c>
      <c r="F75" s="81">
        <v>0</v>
      </c>
      <c r="G75" s="81">
        <v>0</v>
      </c>
      <c r="H75" s="49"/>
    </row>
    <row r="76" spans="1:8" ht="25.5" customHeight="1">
      <c r="A76" s="168" t="s">
        <v>233</v>
      </c>
      <c r="B76" s="169" t="s">
        <v>243</v>
      </c>
      <c r="C76" s="170"/>
      <c r="D76" s="165" t="s">
        <v>232</v>
      </c>
      <c r="E76" s="108">
        <f t="shared" ref="E76:G77" si="29">E77</f>
        <v>0</v>
      </c>
      <c r="F76" s="108">
        <f t="shared" si="29"/>
        <v>840</v>
      </c>
      <c r="G76" s="108">
        <f t="shared" si="29"/>
        <v>840</v>
      </c>
      <c r="H76" s="49"/>
    </row>
    <row r="77" spans="1:8" ht="25.5" customHeight="1">
      <c r="A77" s="155" t="s">
        <v>7</v>
      </c>
      <c r="B77" s="156" t="s">
        <v>231</v>
      </c>
      <c r="C77" s="157" t="s">
        <v>228</v>
      </c>
      <c r="D77" s="166" t="s">
        <v>234</v>
      </c>
      <c r="E77" s="107">
        <f t="shared" si="29"/>
        <v>0</v>
      </c>
      <c r="F77" s="107">
        <f t="shared" si="29"/>
        <v>840</v>
      </c>
      <c r="G77" s="107">
        <f t="shared" si="29"/>
        <v>840</v>
      </c>
      <c r="H77" s="49"/>
    </row>
    <row r="78" spans="1:8" ht="25.5" customHeight="1">
      <c r="A78" s="162">
        <v>37</v>
      </c>
      <c r="B78" s="163"/>
      <c r="C78" s="164"/>
      <c r="D78" s="161" t="s">
        <v>131</v>
      </c>
      <c r="E78" s="81">
        <v>0</v>
      </c>
      <c r="F78" s="81">
        <v>840</v>
      </c>
      <c r="G78" s="81">
        <v>840</v>
      </c>
      <c r="H78" s="49"/>
    </row>
    <row r="79" spans="1:8" ht="19.5" customHeight="1">
      <c r="A79" s="212" t="s">
        <v>123</v>
      </c>
      <c r="B79" s="213"/>
      <c r="C79" s="214"/>
      <c r="D79" s="87" t="s">
        <v>124</v>
      </c>
      <c r="E79" s="88">
        <f>E80+E111+E132</f>
        <v>2729041.0500000003</v>
      </c>
      <c r="F79" s="88">
        <f>F80+F111+F132</f>
        <v>2758212.75</v>
      </c>
      <c r="G79" s="88">
        <f>G80+G111+G132</f>
        <v>1477970.0799999998</v>
      </c>
      <c r="H79" s="49">
        <f>(G79/F79)*100</f>
        <v>53.584339351632678</v>
      </c>
    </row>
    <row r="80" spans="1:8" ht="21" customHeight="1">
      <c r="A80" s="206" t="s">
        <v>128</v>
      </c>
      <c r="B80" s="207"/>
      <c r="C80" s="208"/>
      <c r="D80" s="43" t="s">
        <v>129</v>
      </c>
      <c r="E80" s="47">
        <f>E81+E86+E90+E94+E98+E104+E108</f>
        <v>2568291.8200000003</v>
      </c>
      <c r="F80" s="47">
        <f>F81+F86+F90+F94+F98+F104+F108</f>
        <v>2465718.04</v>
      </c>
      <c r="G80" s="47">
        <f>G81+G86+G90+G94+G98+G104+G108</f>
        <v>1358449.65</v>
      </c>
      <c r="H80" s="49">
        <f>(G80/F80)*100</f>
        <v>55.093470865792902</v>
      </c>
    </row>
    <row r="81" spans="1:8">
      <c r="A81" s="209" t="s">
        <v>125</v>
      </c>
      <c r="B81" s="210"/>
      <c r="C81" s="211"/>
      <c r="D81" s="82" t="s">
        <v>42</v>
      </c>
      <c r="E81" s="85">
        <f t="shared" ref="E81" si="30">E82</f>
        <v>2.66</v>
      </c>
      <c r="F81" s="85">
        <f t="shared" ref="F81" si="31">F82</f>
        <v>2.66</v>
      </c>
      <c r="G81" s="85">
        <f t="shared" ref="G81" si="32">G82</f>
        <v>192.74</v>
      </c>
      <c r="H81" s="49"/>
    </row>
    <row r="82" spans="1:8">
      <c r="A82" s="200">
        <v>3</v>
      </c>
      <c r="B82" s="201"/>
      <c r="C82" s="202"/>
      <c r="D82" s="42" t="s">
        <v>13</v>
      </c>
      <c r="E82" s="48">
        <f>E83+E84+E85</f>
        <v>2.66</v>
      </c>
      <c r="F82" s="48">
        <f>F83+F84+F85</f>
        <v>2.66</v>
      </c>
      <c r="G82" s="48">
        <f>G83+G84+G85</f>
        <v>192.74</v>
      </c>
      <c r="H82" s="49"/>
    </row>
    <row r="83" spans="1:8">
      <c r="A83" s="203">
        <v>31</v>
      </c>
      <c r="B83" s="204"/>
      <c r="C83" s="205"/>
      <c r="D83" s="42" t="s">
        <v>14</v>
      </c>
      <c r="E83" s="46">
        <v>0</v>
      </c>
      <c r="F83" s="46">
        <v>0</v>
      </c>
      <c r="G83" s="46">
        <v>0</v>
      </c>
      <c r="H83" s="49"/>
    </row>
    <row r="84" spans="1:8" ht="25.5" customHeight="1">
      <c r="A84" s="203">
        <v>32</v>
      </c>
      <c r="B84" s="204"/>
      <c r="C84" s="205"/>
      <c r="D84" s="42" t="s">
        <v>26</v>
      </c>
      <c r="E84" s="46">
        <v>2.66</v>
      </c>
      <c r="F84" s="46">
        <v>2.66</v>
      </c>
      <c r="G84" s="46">
        <v>192.74</v>
      </c>
      <c r="H84" s="49"/>
    </row>
    <row r="85" spans="1:8" ht="25.5" customHeight="1">
      <c r="A85" s="203">
        <v>34</v>
      </c>
      <c r="B85" s="204"/>
      <c r="C85" s="205"/>
      <c r="D85" s="45" t="s">
        <v>52</v>
      </c>
      <c r="E85" s="46">
        <v>0</v>
      </c>
      <c r="F85" s="46">
        <v>0</v>
      </c>
      <c r="G85" s="46">
        <v>0</v>
      </c>
      <c r="H85" s="49"/>
    </row>
    <row r="86" spans="1:8" ht="23.25" customHeight="1">
      <c r="A86" s="209" t="s">
        <v>130</v>
      </c>
      <c r="B86" s="210"/>
      <c r="C86" s="211"/>
      <c r="D86" s="110" t="s">
        <v>160</v>
      </c>
      <c r="E86" s="85">
        <f t="shared" ref="E86:G86" si="33">E87</f>
        <v>0</v>
      </c>
      <c r="F86" s="85">
        <f t="shared" si="33"/>
        <v>0</v>
      </c>
      <c r="G86" s="85">
        <f t="shared" si="33"/>
        <v>1722</v>
      </c>
      <c r="H86" s="49"/>
    </row>
    <row r="87" spans="1:8" ht="15" customHeight="1">
      <c r="A87" s="200">
        <v>3</v>
      </c>
      <c r="B87" s="201"/>
      <c r="C87" s="202"/>
      <c r="D87" s="45" t="s">
        <v>13</v>
      </c>
      <c r="E87" s="48">
        <f t="shared" ref="E87:F87" si="34">E88+E89</f>
        <v>0</v>
      </c>
      <c r="F87" s="48">
        <f t="shared" si="34"/>
        <v>0</v>
      </c>
      <c r="G87" s="48">
        <f t="shared" ref="G87" si="35">G88+G89</f>
        <v>1722</v>
      </c>
      <c r="H87" s="49"/>
    </row>
    <row r="88" spans="1:8" ht="15" customHeight="1">
      <c r="A88" s="203">
        <v>31</v>
      </c>
      <c r="B88" s="204"/>
      <c r="C88" s="205"/>
      <c r="D88" s="45" t="s">
        <v>14</v>
      </c>
      <c r="E88" s="46">
        <v>0</v>
      </c>
      <c r="F88" s="46">
        <v>0</v>
      </c>
      <c r="G88" s="46">
        <v>0</v>
      </c>
      <c r="H88" s="49"/>
    </row>
    <row r="89" spans="1:8" ht="15" customHeight="1">
      <c r="A89" s="203">
        <v>32</v>
      </c>
      <c r="B89" s="204"/>
      <c r="C89" s="205"/>
      <c r="D89" s="45" t="s">
        <v>26</v>
      </c>
      <c r="E89" s="46">
        <v>0</v>
      </c>
      <c r="F89" s="46">
        <v>0</v>
      </c>
      <c r="G89" s="46">
        <v>1722</v>
      </c>
      <c r="H89" s="49"/>
    </row>
    <row r="90" spans="1:8" ht="15" customHeight="1">
      <c r="A90" s="209" t="s">
        <v>120</v>
      </c>
      <c r="B90" s="210"/>
      <c r="C90" s="211"/>
      <c r="D90" s="84" t="s">
        <v>121</v>
      </c>
      <c r="E90" s="85">
        <f t="shared" ref="E90" si="36">E91</f>
        <v>103721.73</v>
      </c>
      <c r="F90" s="85">
        <f t="shared" ref="F90" si="37">F91</f>
        <v>105569.28</v>
      </c>
      <c r="G90" s="85">
        <f>G91</f>
        <v>53294.909999999996</v>
      </c>
      <c r="H90" s="49"/>
    </row>
    <row r="91" spans="1:8" ht="24.75" customHeight="1">
      <c r="A91" s="200">
        <v>3</v>
      </c>
      <c r="B91" s="201"/>
      <c r="C91" s="202"/>
      <c r="D91" s="42" t="s">
        <v>13</v>
      </c>
      <c r="E91" s="48">
        <f t="shared" ref="E91" si="38">E92+E93</f>
        <v>103721.73</v>
      </c>
      <c r="F91" s="48">
        <f t="shared" ref="F91" si="39">F92+F93</f>
        <v>105569.28</v>
      </c>
      <c r="G91" s="48">
        <f t="shared" ref="G91" si="40">G92+G93</f>
        <v>53294.909999999996</v>
      </c>
      <c r="H91" s="49"/>
    </row>
    <row r="92" spans="1:8" ht="15" customHeight="1">
      <c r="A92" s="203">
        <v>32</v>
      </c>
      <c r="B92" s="204"/>
      <c r="C92" s="205"/>
      <c r="D92" s="42" t="s">
        <v>26</v>
      </c>
      <c r="E92" s="46">
        <v>102761.73</v>
      </c>
      <c r="F92" s="46">
        <v>104849.28</v>
      </c>
      <c r="G92" s="46">
        <v>53123.85</v>
      </c>
      <c r="H92" s="49"/>
    </row>
    <row r="93" spans="1:8" ht="15" customHeight="1">
      <c r="A93" s="203">
        <v>34</v>
      </c>
      <c r="B93" s="204"/>
      <c r="C93" s="205"/>
      <c r="D93" s="42" t="s">
        <v>52</v>
      </c>
      <c r="E93" s="46">
        <v>960</v>
      </c>
      <c r="F93" s="46">
        <v>720</v>
      </c>
      <c r="G93" s="46">
        <v>171.06</v>
      </c>
      <c r="H93" s="49"/>
    </row>
    <row r="94" spans="1:8" ht="15" customHeight="1">
      <c r="A94" s="209" t="s">
        <v>230</v>
      </c>
      <c r="B94" s="210"/>
      <c r="C94" s="211"/>
      <c r="D94" s="149" t="s">
        <v>216</v>
      </c>
      <c r="E94" s="85">
        <f t="shared" ref="E94" si="41">E95</f>
        <v>0</v>
      </c>
      <c r="F94" s="85">
        <f t="shared" ref="F94" si="42">F95</f>
        <v>3813</v>
      </c>
      <c r="G94" s="85">
        <f t="shared" ref="G94" si="43">G95</f>
        <v>750</v>
      </c>
      <c r="H94" s="49"/>
    </row>
    <row r="95" spans="1:8" ht="15" customHeight="1">
      <c r="A95" s="200">
        <v>3</v>
      </c>
      <c r="B95" s="201"/>
      <c r="C95" s="202"/>
      <c r="D95" s="42" t="s">
        <v>13</v>
      </c>
      <c r="E95" s="48">
        <f t="shared" ref="E95" si="44">E96+E97</f>
        <v>0</v>
      </c>
      <c r="F95" s="48">
        <f t="shared" ref="F95" si="45">F96+F97</f>
        <v>3813</v>
      </c>
      <c r="G95" s="48">
        <f t="shared" ref="G95" si="46">G96+G97</f>
        <v>750</v>
      </c>
      <c r="H95" s="49"/>
    </row>
    <row r="96" spans="1:8" ht="15" customHeight="1">
      <c r="A96" s="203">
        <v>31</v>
      </c>
      <c r="B96" s="204"/>
      <c r="C96" s="205"/>
      <c r="D96" s="42" t="s">
        <v>26</v>
      </c>
      <c r="E96" s="46">
        <v>0</v>
      </c>
      <c r="F96" s="46">
        <v>700</v>
      </c>
      <c r="G96" s="46">
        <v>0</v>
      </c>
      <c r="H96" s="49"/>
    </row>
    <row r="97" spans="1:8" ht="15" customHeight="1">
      <c r="A97" s="203">
        <v>32</v>
      </c>
      <c r="B97" s="204"/>
      <c r="C97" s="205"/>
      <c r="D97" s="42" t="s">
        <v>53</v>
      </c>
      <c r="E97" s="46">
        <v>0</v>
      </c>
      <c r="F97" s="46">
        <v>3113</v>
      </c>
      <c r="G97" s="46">
        <v>750</v>
      </c>
      <c r="H97" s="49"/>
    </row>
    <row r="98" spans="1:8" ht="15" customHeight="1">
      <c r="A98" s="209" t="s">
        <v>193</v>
      </c>
      <c r="B98" s="210"/>
      <c r="C98" s="211"/>
      <c r="D98" s="82" t="s">
        <v>127</v>
      </c>
      <c r="E98" s="85">
        <f t="shared" ref="E98:G98" si="47">E99</f>
        <v>2464567.4300000002</v>
      </c>
      <c r="F98" s="85">
        <f t="shared" si="47"/>
        <v>2346800</v>
      </c>
      <c r="G98" s="85">
        <f t="shared" si="47"/>
        <v>1302490</v>
      </c>
      <c r="H98" s="49"/>
    </row>
    <row r="99" spans="1:8" ht="15" customHeight="1">
      <c r="A99" s="200">
        <v>3</v>
      </c>
      <c r="B99" s="201"/>
      <c r="C99" s="202"/>
      <c r="D99" s="45" t="s">
        <v>13</v>
      </c>
      <c r="E99" s="48">
        <f t="shared" ref="E99:G99" si="48">E100+E101+E103+E102</f>
        <v>2464567.4300000002</v>
      </c>
      <c r="F99" s="48">
        <f t="shared" si="48"/>
        <v>2346800</v>
      </c>
      <c r="G99" s="48">
        <f t="shared" si="48"/>
        <v>1302490</v>
      </c>
      <c r="H99" s="49"/>
    </row>
    <row r="100" spans="1:8" ht="15" customHeight="1">
      <c r="A100" s="203">
        <v>31</v>
      </c>
      <c r="B100" s="204"/>
      <c r="C100" s="205"/>
      <c r="D100" s="45" t="s">
        <v>14</v>
      </c>
      <c r="E100" s="46">
        <f>2294800+48472</f>
        <v>2343272</v>
      </c>
      <c r="F100" s="46">
        <v>2304800</v>
      </c>
      <c r="G100" s="46">
        <v>1283476.95</v>
      </c>
      <c r="H100" s="49"/>
    </row>
    <row r="101" spans="1:8" ht="15" customHeight="1">
      <c r="A101" s="203">
        <v>32</v>
      </c>
      <c r="B101" s="204"/>
      <c r="C101" s="205"/>
      <c r="D101" s="45" t="s">
        <v>26</v>
      </c>
      <c r="E101" s="46">
        <f>52000+1140</f>
        <v>53140</v>
      </c>
      <c r="F101" s="46">
        <v>42000</v>
      </c>
      <c r="G101" s="46">
        <v>19013.05</v>
      </c>
      <c r="H101" s="49"/>
    </row>
    <row r="102" spans="1:8" ht="15" customHeight="1">
      <c r="A102" s="203">
        <v>34</v>
      </c>
      <c r="B102" s="204"/>
      <c r="C102" s="205"/>
      <c r="D102" s="45" t="s">
        <v>52</v>
      </c>
      <c r="E102" s="46">
        <v>0</v>
      </c>
      <c r="F102" s="46">
        <v>0</v>
      </c>
      <c r="G102" s="46">
        <v>0</v>
      </c>
      <c r="H102" s="49"/>
    </row>
    <row r="103" spans="1:8" ht="15" customHeight="1">
      <c r="A103" s="203">
        <v>37</v>
      </c>
      <c r="B103" s="204"/>
      <c r="C103" s="205"/>
      <c r="D103" s="45" t="s">
        <v>131</v>
      </c>
      <c r="E103" s="46">
        <v>68155.429999999993</v>
      </c>
      <c r="F103" s="46">
        <v>0</v>
      </c>
      <c r="G103" s="46">
        <v>0</v>
      </c>
      <c r="H103" s="49"/>
    </row>
    <row r="104" spans="1:8" ht="15" customHeight="1">
      <c r="A104" s="209" t="s">
        <v>217</v>
      </c>
      <c r="B104" s="210"/>
      <c r="C104" s="211"/>
      <c r="D104" s="140" t="s">
        <v>218</v>
      </c>
      <c r="E104" s="85">
        <f t="shared" ref="E104:F104" si="49">E105</f>
        <v>0</v>
      </c>
      <c r="F104" s="85">
        <f t="shared" si="49"/>
        <v>2049.36</v>
      </c>
      <c r="G104" s="85">
        <v>0</v>
      </c>
      <c r="H104" s="49"/>
    </row>
    <row r="105" spans="1:8" ht="15" customHeight="1">
      <c r="A105" s="200">
        <v>3</v>
      </c>
      <c r="B105" s="201"/>
      <c r="C105" s="202"/>
      <c r="D105" s="45" t="s">
        <v>13</v>
      </c>
      <c r="E105" s="48">
        <f t="shared" ref="E105:F105" si="50">E106+E107</f>
        <v>0</v>
      </c>
      <c r="F105" s="48">
        <f t="shared" si="50"/>
        <v>2049.36</v>
      </c>
      <c r="G105" s="48">
        <f t="shared" ref="G105" si="51">G106+G107</f>
        <v>0</v>
      </c>
      <c r="H105" s="49"/>
    </row>
    <row r="106" spans="1:8" ht="15" customHeight="1">
      <c r="A106" s="203">
        <v>31</v>
      </c>
      <c r="B106" s="204"/>
      <c r="C106" s="205"/>
      <c r="D106" s="45" t="s">
        <v>14</v>
      </c>
      <c r="E106" s="46">
        <v>0</v>
      </c>
      <c r="F106" s="46">
        <v>0</v>
      </c>
      <c r="G106" s="46">
        <v>0</v>
      </c>
      <c r="H106" s="49"/>
    </row>
    <row r="107" spans="1:8" ht="15" customHeight="1">
      <c r="A107" s="203">
        <v>32</v>
      </c>
      <c r="B107" s="204"/>
      <c r="C107" s="205"/>
      <c r="D107" s="45" t="s">
        <v>26</v>
      </c>
      <c r="E107" s="46">
        <v>0</v>
      </c>
      <c r="F107" s="46">
        <v>2049.36</v>
      </c>
      <c r="G107" s="46">
        <v>0</v>
      </c>
      <c r="H107" s="49"/>
    </row>
    <row r="108" spans="1:8" ht="22.5" customHeight="1">
      <c r="A108" s="218" t="s">
        <v>194</v>
      </c>
      <c r="B108" s="219"/>
      <c r="C108" s="220"/>
      <c r="D108" s="111" t="s">
        <v>195</v>
      </c>
      <c r="E108" s="107">
        <f t="shared" ref="E108:G108" si="52">E109</f>
        <v>0</v>
      </c>
      <c r="F108" s="107">
        <f t="shared" si="52"/>
        <v>7483.74</v>
      </c>
      <c r="G108" s="107">
        <f t="shared" si="52"/>
        <v>0</v>
      </c>
      <c r="H108" s="49"/>
    </row>
    <row r="109" spans="1:8" ht="15" customHeight="1">
      <c r="A109" s="101">
        <v>3</v>
      </c>
      <c r="B109" s="102"/>
      <c r="C109" s="103"/>
      <c r="D109" s="104" t="s">
        <v>13</v>
      </c>
      <c r="E109" s="81">
        <v>0</v>
      </c>
      <c r="F109" s="81">
        <f>F110</f>
        <v>7483.74</v>
      </c>
      <c r="G109" s="81">
        <f>G110</f>
        <v>0</v>
      </c>
      <c r="H109" s="49"/>
    </row>
    <row r="110" spans="1:8" ht="15" customHeight="1">
      <c r="A110" s="101">
        <v>32</v>
      </c>
      <c r="B110" s="102"/>
      <c r="C110" s="103"/>
      <c r="D110" s="104" t="s">
        <v>26</v>
      </c>
      <c r="E110" s="81">
        <v>0</v>
      </c>
      <c r="F110" s="81">
        <v>7483.74</v>
      </c>
      <c r="G110" s="81">
        <v>0</v>
      </c>
      <c r="H110" s="49"/>
    </row>
    <row r="111" spans="1:8" ht="24.75" customHeight="1">
      <c r="A111" s="206" t="s">
        <v>136</v>
      </c>
      <c r="B111" s="207"/>
      <c r="C111" s="208"/>
      <c r="D111" s="44" t="s">
        <v>137</v>
      </c>
      <c r="E111" s="47">
        <f>E112+E117+E122+E127</f>
        <v>0</v>
      </c>
      <c r="F111" s="47">
        <f>F112+F117+F122+F127</f>
        <v>98241.98</v>
      </c>
      <c r="G111" s="47">
        <f>G112+G117+G122+G127</f>
        <v>23555.199999999997</v>
      </c>
      <c r="H111" s="49">
        <f>(G111/F111)*100</f>
        <v>23.97671545300695</v>
      </c>
    </row>
    <row r="112" spans="1:8" ht="15" customHeight="1">
      <c r="A112" s="209" t="s">
        <v>112</v>
      </c>
      <c r="B112" s="210"/>
      <c r="C112" s="211"/>
      <c r="D112" s="140" t="s">
        <v>9</v>
      </c>
      <c r="E112" s="85">
        <f t="shared" ref="E112" si="53">E113+E115</f>
        <v>0</v>
      </c>
      <c r="F112" s="85">
        <f>F113+F115</f>
        <v>75000</v>
      </c>
      <c r="G112" s="85">
        <f t="shared" ref="G112" si="54">G113+G115</f>
        <v>610.44000000000005</v>
      </c>
      <c r="H112" s="49"/>
    </row>
    <row r="113" spans="1:8" ht="15" customHeight="1">
      <c r="A113" s="200">
        <v>3</v>
      </c>
      <c r="B113" s="201"/>
      <c r="C113" s="202"/>
      <c r="D113" s="45" t="s">
        <v>13</v>
      </c>
      <c r="E113" s="48">
        <f t="shared" ref="E113:G113" si="55">E114</f>
        <v>0</v>
      </c>
      <c r="F113" s="48">
        <f t="shared" si="55"/>
        <v>75000</v>
      </c>
      <c r="G113" s="48">
        <f t="shared" si="55"/>
        <v>0</v>
      </c>
      <c r="H113" s="49"/>
    </row>
    <row r="114" spans="1:8" ht="15" customHeight="1">
      <c r="A114" s="203">
        <v>32</v>
      </c>
      <c r="B114" s="204"/>
      <c r="C114" s="205"/>
      <c r="D114" s="45" t="s">
        <v>26</v>
      </c>
      <c r="E114" s="46">
        <v>0</v>
      </c>
      <c r="F114" s="46">
        <v>75000</v>
      </c>
      <c r="G114" s="46">
        <v>0</v>
      </c>
      <c r="H114" s="49"/>
    </row>
    <row r="115" spans="1:8" ht="15" customHeight="1">
      <c r="A115" s="200">
        <v>4</v>
      </c>
      <c r="B115" s="201"/>
      <c r="C115" s="202"/>
      <c r="D115" s="45" t="s">
        <v>133</v>
      </c>
      <c r="E115" s="48">
        <f t="shared" ref="E115:G115" si="56">E116</f>
        <v>0</v>
      </c>
      <c r="F115" s="48">
        <f t="shared" si="56"/>
        <v>0</v>
      </c>
      <c r="G115" s="48">
        <f t="shared" si="56"/>
        <v>610.44000000000005</v>
      </c>
      <c r="H115" s="49"/>
    </row>
    <row r="116" spans="1:8" ht="25.5" customHeight="1">
      <c r="A116" s="203">
        <v>42</v>
      </c>
      <c r="B116" s="204"/>
      <c r="C116" s="205"/>
      <c r="D116" s="45" t="s">
        <v>132</v>
      </c>
      <c r="E116" s="46">
        <v>0</v>
      </c>
      <c r="F116" s="46">
        <v>0</v>
      </c>
      <c r="G116" s="46">
        <v>610.44000000000005</v>
      </c>
      <c r="H116" s="49"/>
    </row>
    <row r="117" spans="1:8" ht="15" customHeight="1">
      <c r="A117" s="209" t="s">
        <v>215</v>
      </c>
      <c r="B117" s="210"/>
      <c r="C117" s="211"/>
      <c r="D117" s="140" t="s">
        <v>216</v>
      </c>
      <c r="E117" s="85">
        <f t="shared" ref="E117" si="57">E118+E120</f>
        <v>0</v>
      </c>
      <c r="F117" s="85">
        <f>F118+F120</f>
        <v>17694.759999999998</v>
      </c>
      <c r="G117" s="85">
        <f t="shared" ref="G117" si="58">G118+G120</f>
        <v>17694.759999999998</v>
      </c>
      <c r="H117" s="49"/>
    </row>
    <row r="118" spans="1:8">
      <c r="A118" s="200">
        <v>3</v>
      </c>
      <c r="B118" s="201"/>
      <c r="C118" s="202"/>
      <c r="D118" s="45" t="s">
        <v>13</v>
      </c>
      <c r="E118" s="48">
        <f t="shared" ref="E118:G118" si="59">E119</f>
        <v>0</v>
      </c>
      <c r="F118" s="48">
        <f t="shared" si="59"/>
        <v>0</v>
      </c>
      <c r="G118" s="48">
        <f t="shared" si="59"/>
        <v>0</v>
      </c>
      <c r="H118" s="49"/>
    </row>
    <row r="119" spans="1:8">
      <c r="A119" s="203">
        <v>32</v>
      </c>
      <c r="B119" s="204"/>
      <c r="C119" s="205"/>
      <c r="D119" s="45" t="s">
        <v>26</v>
      </c>
      <c r="E119" s="46">
        <v>0</v>
      </c>
      <c r="F119" s="46">
        <v>0</v>
      </c>
      <c r="G119" s="46">
        <v>0</v>
      </c>
      <c r="H119" s="49"/>
    </row>
    <row r="120" spans="1:8">
      <c r="A120" s="200">
        <v>4</v>
      </c>
      <c r="B120" s="201"/>
      <c r="C120" s="202"/>
      <c r="D120" s="45" t="s">
        <v>133</v>
      </c>
      <c r="E120" s="48">
        <f t="shared" ref="E120:G120" si="60">E121</f>
        <v>0</v>
      </c>
      <c r="F120" s="48">
        <f t="shared" si="60"/>
        <v>17694.759999999998</v>
      </c>
      <c r="G120" s="48">
        <f t="shared" si="60"/>
        <v>17694.759999999998</v>
      </c>
      <c r="H120" s="49"/>
    </row>
    <row r="121" spans="1:8">
      <c r="A121" s="203">
        <v>42</v>
      </c>
      <c r="B121" s="204"/>
      <c r="C121" s="205"/>
      <c r="D121" s="45" t="s">
        <v>132</v>
      </c>
      <c r="E121" s="46">
        <v>0</v>
      </c>
      <c r="F121" s="46">
        <v>17694.759999999998</v>
      </c>
      <c r="G121" s="46">
        <v>17694.759999999998</v>
      </c>
      <c r="H121" s="49"/>
    </row>
    <row r="122" spans="1:8" ht="15" customHeight="1">
      <c r="A122" s="209" t="s">
        <v>120</v>
      </c>
      <c r="B122" s="210"/>
      <c r="C122" s="211"/>
      <c r="D122" s="84" t="s">
        <v>121</v>
      </c>
      <c r="E122" s="85">
        <f t="shared" ref="E122" si="61">E123+E125</f>
        <v>0</v>
      </c>
      <c r="F122" s="85">
        <f>F123+F125</f>
        <v>1300</v>
      </c>
      <c r="G122" s="85">
        <f>G123+G125</f>
        <v>1300</v>
      </c>
      <c r="H122" s="49"/>
    </row>
    <row r="123" spans="1:8">
      <c r="A123" s="200">
        <v>3</v>
      </c>
      <c r="B123" s="201"/>
      <c r="C123" s="202"/>
      <c r="D123" s="45" t="s">
        <v>13</v>
      </c>
      <c r="E123" s="48">
        <f t="shared" ref="E123:G123" si="62">E124</f>
        <v>0</v>
      </c>
      <c r="F123" s="48">
        <f t="shared" si="62"/>
        <v>1300</v>
      </c>
      <c r="G123" s="48">
        <f t="shared" si="62"/>
        <v>1300</v>
      </c>
      <c r="H123" s="49"/>
    </row>
    <row r="124" spans="1:8">
      <c r="A124" s="203">
        <v>32</v>
      </c>
      <c r="B124" s="204"/>
      <c r="C124" s="205"/>
      <c r="D124" s="45" t="s">
        <v>26</v>
      </c>
      <c r="E124" s="46">
        <v>0</v>
      </c>
      <c r="F124" s="46">
        <v>1300</v>
      </c>
      <c r="G124" s="46">
        <v>1300</v>
      </c>
      <c r="H124" s="49"/>
    </row>
    <row r="125" spans="1:8">
      <c r="A125" s="200">
        <v>4</v>
      </c>
      <c r="B125" s="201"/>
      <c r="C125" s="202"/>
      <c r="D125" s="45" t="s">
        <v>133</v>
      </c>
      <c r="E125" s="48">
        <f t="shared" ref="E125" si="63">E126</f>
        <v>0</v>
      </c>
      <c r="F125" s="48">
        <v>0</v>
      </c>
      <c r="G125" s="48">
        <f t="shared" ref="G125" si="64">G126</f>
        <v>0</v>
      </c>
      <c r="H125" s="49"/>
    </row>
    <row r="126" spans="1:8">
      <c r="A126" s="203">
        <v>42</v>
      </c>
      <c r="B126" s="204"/>
      <c r="C126" s="205"/>
      <c r="D126" s="109" t="s">
        <v>132</v>
      </c>
      <c r="E126" s="46">
        <v>0</v>
      </c>
      <c r="F126" s="46">
        <v>0</v>
      </c>
      <c r="G126" s="46">
        <v>0</v>
      </c>
      <c r="H126" s="49"/>
    </row>
    <row r="127" spans="1:8" ht="24.75" customHeight="1">
      <c r="A127" s="218" t="s">
        <v>214</v>
      </c>
      <c r="B127" s="219"/>
      <c r="C127" s="220"/>
      <c r="D127" s="105" t="s">
        <v>196</v>
      </c>
      <c r="E127" s="107">
        <f>E129+E131</f>
        <v>0</v>
      </c>
      <c r="F127" s="107">
        <f>F128+F130</f>
        <v>4247.22</v>
      </c>
      <c r="G127" s="107">
        <f>G128+G130</f>
        <v>3950</v>
      </c>
      <c r="H127" s="49"/>
    </row>
    <row r="128" spans="1:8" ht="16.5" customHeight="1">
      <c r="A128" s="112">
        <v>3</v>
      </c>
      <c r="B128" s="113"/>
      <c r="C128" s="114"/>
      <c r="D128" s="134" t="s">
        <v>13</v>
      </c>
      <c r="E128" s="81">
        <v>0</v>
      </c>
      <c r="F128" s="81">
        <f>F129</f>
        <v>3950</v>
      </c>
      <c r="G128" s="81">
        <f>G129</f>
        <v>3950</v>
      </c>
      <c r="H128" s="47"/>
    </row>
    <row r="129" spans="1:8" ht="21" customHeight="1">
      <c r="A129" s="121">
        <v>32</v>
      </c>
      <c r="B129" s="113"/>
      <c r="C129" s="114"/>
      <c r="D129" s="134" t="s">
        <v>26</v>
      </c>
      <c r="E129" s="81">
        <v>0</v>
      </c>
      <c r="F129" s="81">
        <v>3950</v>
      </c>
      <c r="G129" s="81">
        <v>3950</v>
      </c>
      <c r="H129" s="47"/>
    </row>
    <row r="130" spans="1:8" ht="21" customHeight="1">
      <c r="A130" s="112">
        <v>4</v>
      </c>
      <c r="B130" s="113"/>
      <c r="C130" s="114"/>
      <c r="D130" s="134" t="s">
        <v>190</v>
      </c>
      <c r="E130" s="81">
        <v>0</v>
      </c>
      <c r="F130" s="81">
        <f>F131</f>
        <v>297.22000000000003</v>
      </c>
      <c r="G130" s="81">
        <f>G131</f>
        <v>0</v>
      </c>
      <c r="H130" s="47"/>
    </row>
    <row r="131" spans="1:8" ht="30.75" customHeight="1">
      <c r="A131" s="121">
        <v>42</v>
      </c>
      <c r="B131" s="119"/>
      <c r="C131" s="120"/>
      <c r="D131" s="150" t="s">
        <v>132</v>
      </c>
      <c r="E131" s="81">
        <v>0</v>
      </c>
      <c r="F131" s="81">
        <v>297.22000000000003</v>
      </c>
      <c r="G131" s="81">
        <v>0</v>
      </c>
      <c r="H131" s="49"/>
    </row>
    <row r="132" spans="1:8">
      <c r="A132" s="206" t="s">
        <v>134</v>
      </c>
      <c r="B132" s="207"/>
      <c r="C132" s="208"/>
      <c r="D132" s="44" t="s">
        <v>135</v>
      </c>
      <c r="E132" s="47">
        <f t="shared" ref="E132:G132" si="65">E133</f>
        <v>160749.23000000001</v>
      </c>
      <c r="F132" s="47">
        <f>F133</f>
        <v>194252.73</v>
      </c>
      <c r="G132" s="47">
        <f t="shared" si="65"/>
        <v>95965.23</v>
      </c>
      <c r="H132" s="49">
        <f>(G132/F132)*100</f>
        <v>49.402255504980545</v>
      </c>
    </row>
    <row r="133" spans="1:8">
      <c r="A133" s="209" t="s">
        <v>120</v>
      </c>
      <c r="B133" s="210"/>
      <c r="C133" s="211"/>
      <c r="D133" s="84" t="s">
        <v>121</v>
      </c>
      <c r="E133" s="85">
        <f t="shared" ref="E133:G133" si="66">E134</f>
        <v>160749.23000000001</v>
      </c>
      <c r="F133" s="85">
        <f t="shared" si="66"/>
        <v>194252.73</v>
      </c>
      <c r="G133" s="85">
        <f t="shared" si="66"/>
        <v>95965.23</v>
      </c>
      <c r="H133" s="49"/>
    </row>
    <row r="134" spans="1:8">
      <c r="A134" s="200">
        <v>3</v>
      </c>
      <c r="B134" s="201"/>
      <c r="C134" s="202"/>
      <c r="D134" s="45" t="s">
        <v>13</v>
      </c>
      <c r="E134" s="48">
        <f t="shared" ref="E134:G134" si="67">E135</f>
        <v>160749.23000000001</v>
      </c>
      <c r="F134" s="48">
        <f t="shared" si="67"/>
        <v>194252.73</v>
      </c>
      <c r="G134" s="48">
        <f t="shared" si="67"/>
        <v>95965.23</v>
      </c>
      <c r="H134" s="49"/>
    </row>
    <row r="135" spans="1:8">
      <c r="A135" s="203">
        <v>32</v>
      </c>
      <c r="B135" s="204"/>
      <c r="C135" s="205"/>
      <c r="D135" s="45" t="s">
        <v>26</v>
      </c>
      <c r="E135" s="46">
        <v>160749.23000000001</v>
      </c>
      <c r="F135" s="46">
        <v>194252.73</v>
      </c>
      <c r="G135" s="46">
        <v>95965.23</v>
      </c>
      <c r="H135" s="49"/>
    </row>
    <row r="137" spans="1:8" ht="25.5" customHeight="1"/>
    <row r="138" spans="1:8" ht="15" customHeight="1">
      <c r="A138" s="191"/>
      <c r="B138" s="191"/>
      <c r="C138" s="191"/>
      <c r="D138" s="191"/>
    </row>
    <row r="140" spans="1:8">
      <c r="A140" s="199"/>
      <c r="B140" s="199"/>
      <c r="C140" s="199"/>
      <c r="D140" s="199"/>
    </row>
    <row r="141" spans="1:8" ht="8.25" customHeight="1"/>
    <row r="142" spans="1:8" ht="7.5" customHeight="1"/>
  </sheetData>
  <mergeCells count="104">
    <mergeCell ref="A133:C133"/>
    <mergeCell ref="A134:C134"/>
    <mergeCell ref="A135:C135"/>
    <mergeCell ref="A125:C125"/>
    <mergeCell ref="A126:C126"/>
    <mergeCell ref="A127:C127"/>
    <mergeCell ref="A12:C12"/>
    <mergeCell ref="A93:C93"/>
    <mergeCell ref="A94:C94"/>
    <mergeCell ref="A13:C13"/>
    <mergeCell ref="A14:C14"/>
    <mergeCell ref="A15:C15"/>
    <mergeCell ref="A16:C16"/>
    <mergeCell ref="A50:C50"/>
    <mergeCell ref="A47:C47"/>
    <mergeCell ref="A55:C55"/>
    <mergeCell ref="A83:C83"/>
    <mergeCell ref="A30:C30"/>
    <mergeCell ref="A31:C31"/>
    <mergeCell ref="A32:C32"/>
    <mergeCell ref="A33:C33"/>
    <mergeCell ref="A34:C34"/>
    <mergeCell ref="A35:C35"/>
    <mergeCell ref="A51:C51"/>
    <mergeCell ref="A117:C117"/>
    <mergeCell ref="A118:C118"/>
    <mergeCell ref="A98:C98"/>
    <mergeCell ref="A99:C99"/>
    <mergeCell ref="A100:C100"/>
    <mergeCell ref="A66:C66"/>
    <mergeCell ref="A65:C65"/>
    <mergeCell ref="A80:C80"/>
    <mergeCell ref="A63:C63"/>
    <mergeCell ref="A64:C64"/>
    <mergeCell ref="A101:C101"/>
    <mergeCell ref="A104:C104"/>
    <mergeCell ref="A112:C112"/>
    <mergeCell ref="A10:C10"/>
    <mergeCell ref="A81:C81"/>
    <mergeCell ref="A106:C106"/>
    <mergeCell ref="A108:C108"/>
    <mergeCell ref="A107:C107"/>
    <mergeCell ref="A111:C111"/>
    <mergeCell ref="A45:C45"/>
    <mergeCell ref="A17:C17"/>
    <mergeCell ref="A18:C18"/>
    <mergeCell ref="A19:C19"/>
    <mergeCell ref="A20:C20"/>
    <mergeCell ref="A21:C21"/>
    <mergeCell ref="A26:C26"/>
    <mergeCell ref="A27:C27"/>
    <mergeCell ref="A44:C44"/>
    <mergeCell ref="A48:C48"/>
    <mergeCell ref="A49:C49"/>
    <mergeCell ref="A28:C28"/>
    <mergeCell ref="A29:C29"/>
    <mergeCell ref="A8:C8"/>
    <mergeCell ref="A9:C9"/>
    <mergeCell ref="A1:H1"/>
    <mergeCell ref="A7:C7"/>
    <mergeCell ref="A105:C105"/>
    <mergeCell ref="A84:C84"/>
    <mergeCell ref="A90:C90"/>
    <mergeCell ref="A91:C91"/>
    <mergeCell ref="A92:C92"/>
    <mergeCell ref="A97:C97"/>
    <mergeCell ref="A85:C85"/>
    <mergeCell ref="A103:C103"/>
    <mergeCell ref="A102:C102"/>
    <mergeCell ref="A86:C86"/>
    <mergeCell ref="A36:C36"/>
    <mergeCell ref="A37:C37"/>
    <mergeCell ref="A74:C74"/>
    <mergeCell ref="A42:C42"/>
    <mergeCell ref="A46:C46"/>
    <mergeCell ref="A62:C62"/>
    <mergeCell ref="A41:C41"/>
    <mergeCell ref="A58:C58"/>
    <mergeCell ref="A5:C5"/>
    <mergeCell ref="A3:H3"/>
    <mergeCell ref="A140:D140"/>
    <mergeCell ref="A95:C95"/>
    <mergeCell ref="A96:C96"/>
    <mergeCell ref="A70:C70"/>
    <mergeCell ref="A71:C71"/>
    <mergeCell ref="A72:C72"/>
    <mergeCell ref="A73:C73"/>
    <mergeCell ref="A87:C87"/>
    <mergeCell ref="A88:C88"/>
    <mergeCell ref="A89:C89"/>
    <mergeCell ref="A79:C79"/>
    <mergeCell ref="A82:C82"/>
    <mergeCell ref="A113:C113"/>
    <mergeCell ref="A114:C114"/>
    <mergeCell ref="A116:C116"/>
    <mergeCell ref="A115:C115"/>
    <mergeCell ref="A124:C124"/>
    <mergeCell ref="A119:C119"/>
    <mergeCell ref="A121:C121"/>
    <mergeCell ref="A122:C122"/>
    <mergeCell ref="A120:C120"/>
    <mergeCell ref="A123:C123"/>
    <mergeCell ref="A138:D138"/>
    <mergeCell ref="A132:C132"/>
  </mergeCells>
  <pageMargins left="0.25" right="0.25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9c8e87a-1df1-4a78-94b4-feb50775094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D0E02FAA450F4AB97E6AD73AC4E38A" ma:contentTypeVersion="17" ma:contentTypeDescription="Create a new document." ma:contentTypeScope="" ma:versionID="cba179d83bf94a8faa4152c0b02d6bd6">
  <xsd:schema xmlns:xsd="http://www.w3.org/2001/XMLSchema" xmlns:xs="http://www.w3.org/2001/XMLSchema" xmlns:p="http://schemas.microsoft.com/office/2006/metadata/properties" xmlns:ns3="f9c8e87a-1df1-4a78-94b4-feb50775094c" xmlns:ns4="bc39634f-0dea-49af-ac54-cef8e4dadb9c" targetNamespace="http://schemas.microsoft.com/office/2006/metadata/properties" ma:root="true" ma:fieldsID="928d82ebe88718d3dc5fe66b174c2a64" ns3:_="" ns4:_="">
    <xsd:import namespace="f9c8e87a-1df1-4a78-94b4-feb50775094c"/>
    <xsd:import namespace="bc39634f-0dea-49af-ac54-cef8e4dadb9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LengthInSeconds" minOccurs="0"/>
                <xsd:element ref="ns3:MediaServiceSearchPropertie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c8e87a-1df1-4a78-94b4-feb5077509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39634f-0dea-49af-ac54-cef8e4dadb9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8FCE7C-5B5C-41F6-93FB-80B5AF1F86F3}">
  <ds:schemaRefs>
    <ds:schemaRef ds:uri="http://schemas.microsoft.com/office/2006/documentManagement/types"/>
    <ds:schemaRef ds:uri="f9c8e87a-1df1-4a78-94b4-feb50775094c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bc39634f-0dea-49af-ac54-cef8e4dadb9c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F755EA5-FB84-4C66-946E-9F2841E75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c8e87a-1df1-4a78-94b4-feb50775094c"/>
    <ds:schemaRef ds:uri="bc39634f-0dea-49af-ac54-cef8e4dadb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CCA0D8-479C-400A-AA95-6C466DFBEF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3</vt:i4>
      </vt:variant>
    </vt:vector>
  </HeadingPairs>
  <TitlesOfParts>
    <vt:vector size="8" baseType="lpstr">
      <vt:lpstr>SAŽETAK</vt:lpstr>
      <vt:lpstr> Račun prihoda i rashoda</vt:lpstr>
      <vt:lpstr>Rashodi prema funkcijskoj kl</vt:lpstr>
      <vt:lpstr>Račun financiranja</vt:lpstr>
      <vt:lpstr>POSEBNI DIO</vt:lpstr>
      <vt:lpstr>' Račun prihoda i rashoda'!Ispis_naslova</vt:lpstr>
      <vt:lpstr>'POSEBNI DIO'!Ispis_naslova</vt:lpstr>
      <vt:lpstr>'Rashodi prema funkcijskoj kl'!Ispis_naslova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Irena</cp:lastModifiedBy>
  <cp:lastPrinted>2026-07-24T07:43:56Z</cp:lastPrinted>
  <dcterms:created xsi:type="dcterms:W3CDTF">2022-08-12T12:51:27Z</dcterms:created>
  <dcterms:modified xsi:type="dcterms:W3CDTF">2026-07-27T08:02:14Z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0x01010059D0E02FAA450F4AB97E6AD73AC4E38A</vt:lpwstr>
  </property>
</Properties>
</file>